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5" activeTab="3"/>
  </bookViews>
  <sheets>
    <sheet name="Доходы -1" sheetId="1" r:id="rId1"/>
    <sheet name="фкр 2014-2" sheetId="2" r:id="rId2"/>
    <sheet name="вкр 2014-3" sheetId="3" r:id="rId3"/>
    <sheet name="источники-4" sheetId="4" r:id="rId4"/>
  </sheets>
  <definedNames>
    <definedName name="_xlnm.Print_Titles" localSheetId="2">'вкр 2014-3'!$10:$10</definedName>
    <definedName name="_xlnm.Print_Titles" localSheetId="0">'Доходы -1'!$8:$8</definedName>
    <definedName name="_xlnm.Print_Titles" localSheetId="1">'фкр 2014-2'!$8:$9</definedName>
    <definedName name="_xlnm.Print_Area" localSheetId="2">'вкр 2014-3'!$A$1:$M$961</definedName>
    <definedName name="_xlnm.Print_Area" localSheetId="1">'фкр 2014-2'!$A$1:$K$858</definedName>
  </definedNames>
  <calcPr fullCalcOnLoad="1"/>
</workbook>
</file>

<file path=xl/sharedStrings.xml><?xml version="1.0" encoding="utf-8"?>
<sst xmlns="http://schemas.openxmlformats.org/spreadsheetml/2006/main" count="3882" uniqueCount="917">
  <si>
    <t>Приложение 3</t>
  </si>
  <si>
    <t>Мероприятия федеральной целевой программы "Устойчивое развитие сельских территорий на 2014-2017 годы и на период до 2020 года"</t>
  </si>
  <si>
    <t>Муниципальная программа Ординского муниципального района "Устойчивое развитие сельских территорий Ординского муниципального района на 2014-2017 годы и на период до 2020 года"</t>
  </si>
  <si>
    <t>35 2 0000</t>
  </si>
  <si>
    <t>Подпрограмма "Развитие социальной и инженерной инфраструктуры в сельской местности"</t>
  </si>
  <si>
    <t>Капитальные вложения в объекты  недвижимого имущества государственной (муниципальной) собственности</t>
  </si>
  <si>
    <t>35 2 8003</t>
  </si>
  <si>
    <t>Реализация  проектов местных инициатив граждан, проживающих на территории сельских поселений муниципального района</t>
  </si>
  <si>
    <t>Благоустройство</t>
  </si>
  <si>
    <t>0503</t>
  </si>
  <si>
    <t>Строительство объекта "Детский сад на 140 мест по улице Ясная,1 в с. Орда Пермскго края"</t>
  </si>
  <si>
    <t>Расходы на выплаты персоналу в целях обеспечения выполнения функций  государственными (муниципальными)органами , казёнными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</si>
  <si>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(муниципальных)органов </t>
  </si>
  <si>
    <t>Администрирование отдельных государственных полномочий по поддержке сельскохозяйственного производства</t>
  </si>
  <si>
    <t xml:space="preserve">Закупка товаров, работ и услуг для государственных (муниципальных) нужд </t>
  </si>
  <si>
    <t xml:space="preserve"> Иные закупки товаров, работ и услуг для  обеспечения государственных (муниципальных) нужд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</si>
  <si>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</si>
  <si>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Уплата налогов, сборов и иных  платежей </t>
  </si>
  <si>
    <t>32 8 8003</t>
  </si>
  <si>
    <t>32 5 0000</t>
  </si>
  <si>
    <t>32 5 8003</t>
  </si>
  <si>
    <t>32 5 8004</t>
  </si>
  <si>
    <t>34 0 0000</t>
  </si>
  <si>
    <t>34 0 8001</t>
  </si>
  <si>
    <t>33 0 0000</t>
  </si>
  <si>
    <t>33 1 0000</t>
  </si>
  <si>
    <t>33 1 8001</t>
  </si>
  <si>
    <t>33 2 0000</t>
  </si>
  <si>
    <t>33 2 8001</t>
  </si>
  <si>
    <t>33 3 0000</t>
  </si>
  <si>
    <t>33 4 0000</t>
  </si>
  <si>
    <t>33 4 8001</t>
  </si>
  <si>
    <t>33 5 0000</t>
  </si>
  <si>
    <t>33 5 8001</t>
  </si>
  <si>
    <t>31 4 8002</t>
  </si>
  <si>
    <t>Мероприятия по приведению образовательных организаций в нормативное состояние</t>
  </si>
  <si>
    <t>Учреждения дошкольного образования</t>
  </si>
  <si>
    <t>Прочие мероприятия в области образования</t>
  </si>
  <si>
    <t>Мероприятия, осуществляемые органами местного самоуправления Ординского муниципального района,в рамках непрограммных направлений расходов</t>
  </si>
  <si>
    <t>Проведение выборов</t>
  </si>
  <si>
    <t>92 0 0020</t>
  </si>
  <si>
    <t>92 0 0024</t>
  </si>
  <si>
    <t>92 0 0025</t>
  </si>
  <si>
    <t>92 0 0010</t>
  </si>
  <si>
    <t>Дотация наибеднейшим поселениям Медянскому сельскому поселению</t>
  </si>
  <si>
    <t>Дотация наибеднейшим поселениям Ординскому сельскому поселению</t>
  </si>
  <si>
    <t>92 0 0030</t>
  </si>
  <si>
    <t>92 0 0031</t>
  </si>
  <si>
    <t>92 0 0034</t>
  </si>
  <si>
    <t>Иные межбюджетные трансферты Ашапскому сельскому поселению</t>
  </si>
  <si>
    <t>Иные межбюджетные трансферты Медянскому сельскому поселению</t>
  </si>
  <si>
    <t>Иные межбюджетные трансферты Ординскому сельскому поселению</t>
  </si>
  <si>
    <t>Содержание  казны муниципального района</t>
  </si>
  <si>
    <t>Управление муниципальной собственностью</t>
  </si>
  <si>
    <t>33 5 8002</t>
  </si>
  <si>
    <t>Проведение конкурсов профмастерства</t>
  </si>
  <si>
    <t>932</t>
  </si>
  <si>
    <t>Администрация Ординского муниципального района Пермского края (аппарат)</t>
  </si>
  <si>
    <t>Составление протоколов об административных правонарушениях</t>
  </si>
  <si>
    <t>Обеспечение хранения, комплектования, учета и  использования архивных документов архивного фонда  Пермского края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</si>
  <si>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</si>
  <si>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</si>
  <si>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Государственная регистрация  актов гражданского состояния </t>
  </si>
  <si>
    <t xml:space="preserve">Национальная экономика </t>
  </si>
  <si>
    <t>Транспорт</t>
  </si>
  <si>
    <t>37 0 0000</t>
  </si>
  <si>
    <t>Муниципальная программа Ординского муниципального района "Создание условий для оказания медицинской помощи населению в Ординском муниципальном районе"</t>
  </si>
  <si>
    <t>37 1 0000</t>
  </si>
  <si>
    <t>Подпрограмма "Создание условий для оказания медицинской помощи населению в Ординском муниципальном районе"</t>
  </si>
  <si>
    <t>37 1 8002</t>
  </si>
  <si>
    <t>Мероприятия, обеспечивающие функционирование учреждения</t>
  </si>
  <si>
    <t>Другие вопросы в области национальной экономики</t>
  </si>
  <si>
    <t>Субсидии на возмещение расходов на доставку товаров первой неоходимости в сельские магазины, расположенные с 11 км от пункта их получения</t>
  </si>
  <si>
    <t>Иные бюджетные трансферты</t>
  </si>
  <si>
    <t>Другие вопросы в области здравоохранения</t>
  </si>
  <si>
    <t>Гашение задолженности в фонд ОМС</t>
  </si>
  <si>
    <t>Пенсионное обеспечение</t>
  </si>
  <si>
    <t xml:space="preserve">Средства массовой информации </t>
  </si>
  <si>
    <t>Периодическая печать и издательства</t>
  </si>
  <si>
    <t>Средства массовой информации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</si>
  <si>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</si>
  <si>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</si>
  <si>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933</t>
  </si>
  <si>
    <t>934</t>
  </si>
  <si>
    <t>ИТОГО</t>
  </si>
  <si>
    <t>Исполнение судебных актов</t>
  </si>
  <si>
    <t xml:space="preserve"> Краевой бюджет</t>
  </si>
  <si>
    <t>0100</t>
  </si>
  <si>
    <t>0102</t>
  </si>
  <si>
    <t>0103</t>
  </si>
  <si>
    <t>0104</t>
  </si>
  <si>
    <t>0105</t>
  </si>
  <si>
    <t>0106</t>
  </si>
  <si>
    <t>830</t>
  </si>
  <si>
    <t>0113</t>
  </si>
  <si>
    <t>0300</t>
  </si>
  <si>
    <t>0309</t>
  </si>
  <si>
    <t>0400</t>
  </si>
  <si>
    <t>0405</t>
  </si>
  <si>
    <t>Сельское хозяйство и рыболовство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</si>
  <si>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</si>
  <si>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</si>
  <si>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</si>
  <si>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</si>
  <si>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</si>
  <si>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</si>
  <si>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</si>
  <si>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</si>
  <si>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</si>
  <si>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</si>
  <si>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</si>
  <si>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</si>
  <si>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</si>
  <si>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</si>
  <si>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</si>
  <si>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0909</t>
  </si>
  <si>
    <t>1000</t>
  </si>
  <si>
    <t>1001</t>
  </si>
  <si>
    <t>1003</t>
  </si>
  <si>
    <t>1004</t>
  </si>
  <si>
    <t>1006</t>
  </si>
  <si>
    <t>1100</t>
  </si>
  <si>
    <t>1101</t>
  </si>
  <si>
    <t>1200</t>
  </si>
  <si>
    <t>1202</t>
  </si>
  <si>
    <t>1400</t>
  </si>
  <si>
    <t>1401</t>
  </si>
  <si>
    <t>1403</t>
  </si>
  <si>
    <t>ВСЕГО</t>
  </si>
  <si>
    <t>КВСР</t>
  </si>
  <si>
    <t>КФСР</t>
  </si>
  <si>
    <t>КЦСР</t>
  </si>
  <si>
    <t>КВР</t>
  </si>
  <si>
    <t>Наименование расходов</t>
  </si>
  <si>
    <t>Местный бюджет</t>
  </si>
  <si>
    <t>134</t>
  </si>
  <si>
    <t>01</t>
  </si>
  <si>
    <t>Общегосударственные вопросы</t>
  </si>
  <si>
    <t>06</t>
  </si>
  <si>
    <t>100</t>
  </si>
  <si>
    <t>Расходы на выплаты персоналу в целях обеспечения выполнения функций органами местного самоуправления, казёнными учреждениями</t>
  </si>
  <si>
    <t>120</t>
  </si>
  <si>
    <t>Расходы на выплаты персоналу  органов местного самоуправления</t>
  </si>
  <si>
    <t>200</t>
  </si>
  <si>
    <t xml:space="preserve">Закупка товаров, работ и услуг для муниципальных нужд </t>
  </si>
  <si>
    <t>240</t>
  </si>
  <si>
    <t xml:space="preserve">800 </t>
  </si>
  <si>
    <t>Иные бюджетные ассигнования</t>
  </si>
  <si>
    <t>850</t>
  </si>
  <si>
    <t>Уплата налогов, сборов и иных обязательных платежей в бюджетную систему Российской Федерации</t>
  </si>
  <si>
    <t>Межбюджетные трансферты</t>
  </si>
  <si>
    <t>11</t>
  </si>
  <si>
    <t>Резервный фонд</t>
  </si>
  <si>
    <t>800</t>
  </si>
  <si>
    <t>13</t>
  </si>
  <si>
    <t>Другие общегосударственные вопросы</t>
  </si>
  <si>
    <t>400</t>
  </si>
  <si>
    <t>Бюджетные инвестиции</t>
  </si>
  <si>
    <t>410</t>
  </si>
  <si>
    <t>Осуществление части полномочий по формированию и исполнению бюджета Ашапского сельского поселения</t>
  </si>
  <si>
    <t>Осуществление части полномочий по формированию и исполнению бюджета Карьевского сельского поселения</t>
  </si>
  <si>
    <t>Осуществление части полномочий по формированию и исполнению бюджета Красноясыльского сельского поселения</t>
  </si>
  <si>
    <t>Осуществление части полномочий по формированию и исполнению бюджета Медянского сельского поселения</t>
  </si>
  <si>
    <t>Осуществление части полномочий по формированию и исполнению бюджета Ординского сельского поселения</t>
  </si>
  <si>
    <t>80 3 0031</t>
  </si>
  <si>
    <t xml:space="preserve">Бюджетные инвестиции в объекты муниципальной собственности муниципальным учреждениям </t>
  </si>
  <si>
    <t>500</t>
  </si>
  <si>
    <t>540</t>
  </si>
  <si>
    <t>Иные межбюджетные трансферты</t>
  </si>
  <si>
    <t>14</t>
  </si>
  <si>
    <t>510</t>
  </si>
  <si>
    <t xml:space="preserve">Дотации </t>
  </si>
  <si>
    <t>03</t>
  </si>
  <si>
    <t>Прочие межбюджетные трансферты общего характера</t>
  </si>
  <si>
    <t>Иные межбюджетные трансферты бюджетам поселений</t>
  </si>
  <si>
    <t>163</t>
  </si>
  <si>
    <t>Оценка недвижимости, признание прав и регулирование отношений муниципальной собственности</t>
  </si>
  <si>
    <t>04</t>
  </si>
  <si>
    <t>Национальная экономика</t>
  </si>
  <si>
    <t>09</t>
  </si>
  <si>
    <t>05</t>
  </si>
  <si>
    <t>Жилищно-коммунальное хозяйство</t>
  </si>
  <si>
    <t>02</t>
  </si>
  <si>
    <t>Коммунальное хозяйство</t>
  </si>
  <si>
    <t>Содержание газопроводов , находящихся в казне муниципального района</t>
  </si>
  <si>
    <t>07</t>
  </si>
  <si>
    <t>Образование</t>
  </si>
  <si>
    <t>Общее образование</t>
  </si>
  <si>
    <t>10</t>
  </si>
  <si>
    <t>Социальная политика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</si>
  <si>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</si>
  <si>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</si>
  <si>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</si>
  <si>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</si>
  <si>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</si>
  <si>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900</t>
  </si>
  <si>
    <t>12</t>
  </si>
  <si>
    <t>Другие вопросы в области  национальной экономики</t>
  </si>
  <si>
    <t>600</t>
  </si>
  <si>
    <t>Предоставление субсидий бюджетным, автономным учреждениями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</si>
  <si>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</si>
  <si>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</si>
  <si>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</si>
  <si>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</si>
  <si>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622</t>
  </si>
  <si>
    <t>Субсидии автономным учреждениям на иные цели</t>
  </si>
  <si>
    <t>Молодежная политика и оздоровление детей</t>
  </si>
  <si>
    <t>621</t>
  </si>
  <si>
    <t>08</t>
  </si>
  <si>
    <t xml:space="preserve">Культура, кинематография </t>
  </si>
  <si>
    <t>Культура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</si>
  <si>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</si>
  <si>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</si>
  <si>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</si>
  <si>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Осуществление функций строительного контроля</t>
  </si>
  <si>
    <t xml:space="preserve"> </t>
  </si>
  <si>
    <t>Осуществление части полномочий в области дорожной деятельности</t>
  </si>
  <si>
    <t>80 3 0060</t>
  </si>
  <si>
    <t>80 3 0064</t>
  </si>
  <si>
    <t>Осуществление части полномочий в области дорожной деятельности Медянского сельского поселения</t>
  </si>
  <si>
    <t>Правила землепользования и застройки Ординского сельского поселения</t>
  </si>
  <si>
    <t>93 0 0005</t>
  </si>
  <si>
    <t xml:space="preserve">Другие вопросы в области культуры, кинематографии </t>
  </si>
  <si>
    <t>Здравоохранение</t>
  </si>
  <si>
    <t>Стационарная медицинская помощь</t>
  </si>
  <si>
    <t>Социальное обеспечение населения</t>
  </si>
  <si>
    <t>310</t>
  </si>
  <si>
    <t>Публичные нормативные социальные выплаты гражданам</t>
  </si>
  <si>
    <t xml:space="preserve">300 </t>
  </si>
  <si>
    <t>Социальные вылаты гражданам, кроме публичных нормативных социальных выплат</t>
  </si>
  <si>
    <t>Другие вопросы в области социальной политики</t>
  </si>
  <si>
    <t>Организация оздоровления и отдыха детей(администрирование)</t>
  </si>
  <si>
    <t>110</t>
  </si>
  <si>
    <t>Расходы на выплаты персоналу  казённых учреждений</t>
  </si>
  <si>
    <t>Физическая культура и спорт</t>
  </si>
  <si>
    <t xml:space="preserve">Физическая культура </t>
  </si>
  <si>
    <t>904</t>
  </si>
  <si>
    <t>Дошкольное образование</t>
  </si>
  <si>
    <t>Обеспечение воспитания и обучения детей- инвалидов  в дошкольных образовательных учреждениях и на дому (не посещающих дошкольные образовательные учреждения)</t>
  </si>
  <si>
    <t>Социальное обеспечение  и иные выплаты населению</t>
  </si>
  <si>
    <t>Другие вопросы в области образования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</si>
  <si>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</si>
  <si>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 семей</t>
  </si>
  <si>
    <t>340</t>
  </si>
  <si>
    <t>Стипендии</t>
  </si>
  <si>
    <t>926</t>
  </si>
  <si>
    <t>Сельское хозяйство</t>
  </si>
  <si>
    <t>810</t>
  </si>
  <si>
    <t>Субсидии юридическим лицам  (кроме муниципальных учреждений) и физическим лицам-производителям товаров, работ, услуг</t>
  </si>
  <si>
    <t>928</t>
  </si>
  <si>
    <t>Обеспечение жильём молодых семей</t>
  </si>
  <si>
    <t>93 0 0003</t>
  </si>
  <si>
    <t>Муниципальная программа Ординского муниципального района "Устойчивое развитие сельских территорий ординского муниципального района на 2014-2017 годы и плановый период до 2020 года"</t>
  </si>
  <si>
    <t>35 1 0000</t>
  </si>
  <si>
    <t>35 1 8010</t>
  </si>
  <si>
    <t>Строительство (приобретение) жилья для граждан,. проживающих в сельских поселениях муниципального района</t>
  </si>
  <si>
    <t>31 5 4201</t>
  </si>
  <si>
    <t>0107</t>
  </si>
  <si>
    <t>Дорожное хозяйство (дорожные фонды)</t>
  </si>
  <si>
    <t>Жилищное хозяйство</t>
  </si>
  <si>
    <t>Содержание автомобильных дорог и искусственных сооружений на них (дорожный фонд)</t>
  </si>
  <si>
    <t>0501</t>
  </si>
  <si>
    <t xml:space="preserve">Земское Собрание Ординского муниципального района </t>
  </si>
  <si>
    <t>Комитет имущественных и земельных отношений администрации Ординского муниципального района Пермского края</t>
  </si>
  <si>
    <t>Отдел по социальной политике администрации Ординского муниципального района Пермского края</t>
  </si>
  <si>
    <t xml:space="preserve">Управление образования администрации Ординского муниципального района Пермского края </t>
  </si>
  <si>
    <t>Отдел сельского хозяйства администрации Ординского муниципального района</t>
  </si>
  <si>
    <t xml:space="preserve">Администрация Ординского муниципального района Пермского края </t>
  </si>
  <si>
    <t>Контрольно-счетная палата Ординского муниципального района</t>
  </si>
  <si>
    <t>Управление финансов администрации Ординского муниципального района Пермского края</t>
  </si>
  <si>
    <t>Мероприятия по землеустройству и землепользованию</t>
  </si>
  <si>
    <t>90 0 0000</t>
  </si>
  <si>
    <t>Обеспечение деятельности органов местного самоуправления Ординского муниципального района</t>
  </si>
  <si>
    <t>90 0 0002</t>
  </si>
  <si>
    <t>Обеспечение выполнения функций органами местного самоуправления</t>
  </si>
  <si>
    <t xml:space="preserve">Обслуживание  лицевых счетов органов государственной власти Пермского края,государственных краевых учреждений   </t>
  </si>
  <si>
    <t>92 0 0000</t>
  </si>
  <si>
    <t>Управление муниципальными финансами</t>
  </si>
  <si>
    <t>92 0 0001</t>
  </si>
  <si>
    <t>Дотация наибеднейшим поселениям</t>
  </si>
  <si>
    <t>90 0 0004</t>
  </si>
  <si>
    <t>90 0 0005</t>
  </si>
  <si>
    <t>Депутаты Земского собрания Ординского муниципального района</t>
  </si>
  <si>
    <t>90 0 0003</t>
  </si>
  <si>
    <t>Председатель Земского собрания Ординского муниципального района</t>
  </si>
  <si>
    <t>99 0 0000</t>
  </si>
  <si>
    <t>91 0 0000</t>
  </si>
  <si>
    <t>Мероприятия, осуществляемые органами местного самоуправления Ординского муниципального района в рамках непрограммных направлений расходов</t>
  </si>
  <si>
    <t>91 0 0015</t>
  </si>
  <si>
    <t>91 0 0016</t>
  </si>
  <si>
    <t>98 0 0000</t>
  </si>
  <si>
    <t>98 0 0003</t>
  </si>
  <si>
    <t>Муниципальная программа  Ординского муниципального района "Развитие малого и среднего предпринимательства в Ординскоим муниципальном районе  на 2014-2016 годы"</t>
  </si>
  <si>
    <t>Выполнение функций в области  экономики</t>
  </si>
  <si>
    <t>97 0 0000</t>
  </si>
  <si>
    <t>97 0 0001</t>
  </si>
  <si>
    <t>95 0 0000</t>
  </si>
  <si>
    <t>95 0 0001</t>
  </si>
  <si>
    <t>Субсидии организациям автомобильного транспорта на компенсацию потерь  в доходах, возникающих в результате  регулирования тарифов на перевозку пассажиров пригородного сообщения</t>
  </si>
  <si>
    <t>95 0 0002</t>
  </si>
  <si>
    <t>95 0 0003</t>
  </si>
  <si>
    <t>94 0 0000</t>
  </si>
  <si>
    <t>Реализация функций, связанных с защитой населения и территории от черезвычайных ситуаций</t>
  </si>
  <si>
    <t>94 0 0011</t>
  </si>
  <si>
    <t>Обеспечение деятельности казённых учреждений</t>
  </si>
  <si>
    <t xml:space="preserve"> Осуществление полномочий по регулированию тарифов на перевозки пассажиров  и багажа автомобильным и городским  электорическим транспортом на поселенческих, районных и межмуниципальных маршрутах городского, пригородного и междугороднего сообщений</t>
  </si>
  <si>
    <t>Образование комиссий по делам несовершеннолетних и защите их прав и организацию их деятельности</t>
  </si>
  <si>
    <t>90 0 0001</t>
  </si>
  <si>
    <t>Глава Ординского муниципального района</t>
  </si>
  <si>
    <t>Подпрограмма "Приведение в нормативное состояние учреждений образования"</t>
  </si>
  <si>
    <t>Бюджетные инвестиции на строительство общественной инфраструктуры</t>
  </si>
  <si>
    <t>96 0 0000</t>
  </si>
  <si>
    <t>Выполнение функций по организации строительства объектов общественной инфраструктуры и контролю за выполнением обязательств</t>
  </si>
  <si>
    <t>96 0 0011</t>
  </si>
  <si>
    <t>Подпрограмма "Поддержка малых форм хозяйствования"</t>
  </si>
  <si>
    <t>Государственная поддержка кредитования малых форм хозяйствования</t>
  </si>
  <si>
    <t>Резвитие семейных животноводческих ферм, поддержка начинающих фермеров,поддержка иных ме6роприятий по развитию малых форм хозяйствования, реализуемых в рамках софинансирования муниципальных программ</t>
  </si>
  <si>
    <t>Администрирование отдельных государственных полномочий по поддержке селскохозяйственного производства</t>
  </si>
  <si>
    <t>Муниципальная программа Ординского муниципального района  "Развитие сельского хозяйства"</t>
  </si>
  <si>
    <t>Вовлечение неиспользуемых сельскохозяйственных земель в сельскохозяйственный оборот</t>
  </si>
  <si>
    <t>Развитие племенного животноводства</t>
  </si>
  <si>
    <t>Субсидии на возмещение части затрат сельхозтоваропроизводителей на стимулирование работников</t>
  </si>
  <si>
    <t>Председатель контрольно-счетной палаты Ординского муниципального района</t>
  </si>
  <si>
    <t>33 3 8002</t>
  </si>
  <si>
    <t>Поддержка начинающих крестьянских (фермерских) хозяйств</t>
  </si>
  <si>
    <t xml:space="preserve"> Развитие семейных животноводческих ферм на базе крестьянских (фермерских) хозяйств</t>
  </si>
  <si>
    <t>33 3 8003</t>
  </si>
  <si>
    <t>33 3 8004</t>
  </si>
  <si>
    <t>Компенсация расходов по оформлению земельных участков в собственность крестьянским (фермерским) хозяйствам</t>
  </si>
  <si>
    <t>33 3 8006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</si>
  <si>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</si>
  <si>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Проведение ярмарочных и других мероприятий, способствующих сбыту сельскохозяйственной прдукции и сельскохозяйственных животных</t>
  </si>
  <si>
    <t>33 3 8007</t>
  </si>
  <si>
    <t>33 3 8008</t>
  </si>
  <si>
    <t>Поддержка развития информационно-консалтинговых услуг</t>
  </si>
  <si>
    <t>Фонд финансовой поддержки поселений</t>
  </si>
  <si>
    <t>Предоставление 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типадля детей, нуждающихся в длительном лечении</t>
  </si>
  <si>
    <t>Председатель Контрольно- счетной палаты Ординского муниципального района</t>
  </si>
  <si>
    <t>Субсидии на возмещение части затрат крестьянским (фермерским)хозяйствам на реконструкцию, модернизацию и оснащение овощехранилищ, картофелехранилищ</t>
  </si>
  <si>
    <t>Муниципальная программа  Ординского муниципального района "Развитие малого и среднего предпринимательства в Ординском муниципальном районе  на 2014-2016 годы"</t>
  </si>
  <si>
    <t>Предоставление субсидий бюджетным, автономным учреждениям и иным некоммерческим организациям</t>
  </si>
  <si>
    <t>Организация и прведение оздоровительной кампании детей</t>
  </si>
  <si>
    <t>Обеспечение работников муниципальных  учреждений Ординского муниципального района путёвками на санаторно- курортное лечение</t>
  </si>
  <si>
    <t>Предоставление мер социальной поддержки отдельных категорий  граждан, работающих  в муниципальных учреждениях и проживающих в сельской местности и поселках городского типа, по оплате  жилого помещения и коммунальных услуг"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</si>
  <si>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</si>
  <si>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Дотации  на выравнивание бюджетной обеспеченности субъектов  Российской Федерации и муниципальных образований 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</si>
  <si>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</si>
  <si>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Предоставление 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</si>
  <si>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Подпрограмма "Развитие подотрасли растениеводства"</t>
  </si>
  <si>
    <t>Подпрограмма "Развитие подотрасли животноводства"</t>
  </si>
  <si>
    <t>Подпрограмма "Развитие кадрового потенциала"</t>
  </si>
  <si>
    <t>Подпрограмма "Техническая и технологическая модернизация, инновационное развитие""</t>
  </si>
  <si>
    <t>Обновление парка сельскохозяйственной техники и оборудования</t>
  </si>
  <si>
    <t>Организация оказания медицинской помощи на территории Пермского края муниципальными учреждениями</t>
  </si>
  <si>
    <t>Подпрограмма "Дошкольное образование"</t>
  </si>
  <si>
    <t>31 0 0000</t>
  </si>
  <si>
    <t>Муниципальная программа Ординского муниципального района "Развитие системы образования"</t>
  </si>
  <si>
    <t>31 1 0000</t>
  </si>
  <si>
    <t>31 1 8001</t>
  </si>
  <si>
    <t>Предоставление  муниципальной услуги  по  дошкольному образованию</t>
  </si>
  <si>
    <t>Мероприятия, обеспечивающие функционирование и развитие дошкольного образования</t>
  </si>
  <si>
    <t>31 1 8002</t>
  </si>
  <si>
    <t>31 2 0000</t>
  </si>
  <si>
    <t>Подпрограмма "Общее образование"</t>
  </si>
  <si>
    <t>31 2 8001</t>
  </si>
  <si>
    <t>31 2 8002</t>
  </si>
  <si>
    <t>Мероприятия, обеспечивающие функционирование и развитие начального общего, среднего общего образования</t>
  </si>
  <si>
    <t>31 3 0000</t>
  </si>
  <si>
    <t>31 3 8001</t>
  </si>
  <si>
    <t>Предоставление муниципальной услуги по дополнительному образованию</t>
  </si>
  <si>
    <t>Подпрограмма "Дополнительное образование детей"</t>
  </si>
  <si>
    <t>Предоставление муниципальной услуги по начальному общему, среднему общему образованию</t>
  </si>
  <si>
    <t>31 3 8002</t>
  </si>
  <si>
    <t>Мероприятия, обеспечивающие функционирование и развитие дополнительного образования</t>
  </si>
  <si>
    <t xml:space="preserve"> Предоставление государственных  гарантий  на получение   общедоступного бесплатного дошкольного, начального общего, основного общего, среднего  общего образования, а также дополнительного образования в  общеобразовательных организациях</t>
  </si>
  <si>
    <t>Подпрограмма "Кадровая политика"</t>
  </si>
  <si>
    <t>Предоставление  социальных гарантий и льгот педагогическим работникам дошкольных и общеобразовательных организаций</t>
  </si>
  <si>
    <t>31 6 0000</t>
  </si>
  <si>
    <t>Подпрограмма "Обеспечение реализации муниципальной программы, прочие мероприятия в сфере образования"</t>
  </si>
  <si>
    <t>31 6 0011</t>
  </si>
  <si>
    <t>31 6 8003</t>
  </si>
  <si>
    <t xml:space="preserve"> Прочие мероприятия в области образования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</si>
  <si>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посёлках городского типа(рабочих посёлках) по оплате жилого помещения и коммунальных услуг</t>
  </si>
  <si>
    <t>Предоставление  муниципальной услуги по музыкальному сопровождению мероприятий,услуг по самодеятельному художественному творчеству</t>
  </si>
  <si>
    <t>Предоставление  муниципальной услуги по музыкальному сопровождению мероприятий</t>
  </si>
  <si>
    <t>Мероприятия, обеспечивающие функционирование и развитие профессионального искусства</t>
  </si>
  <si>
    <t>Подпрограмма "Развитие социально-культурной деятельности"</t>
  </si>
  <si>
    <t>Подпрограмма "Патриотическое воспитание"</t>
  </si>
  <si>
    <t>Организация и проведение значимых мероприятий по патриотическому воспитанию детей и молодёжи</t>
  </si>
  <si>
    <t>31 3 8003</t>
  </si>
  <si>
    <t>Мероприятия, обеспечивающие повышение доступности и качества дополнительного образования.</t>
  </si>
  <si>
    <t>Предоставление государственных  гарантий  на получение   общедоступного бесплатного дошкольного, начального общего, основного общего, среднего  общего образования, а также дополнительного образования в  общеобразовательных организациях</t>
  </si>
  <si>
    <t>Подпрограмма "Обеспечение реализации муниципальной программы и прочие мероприятия  в области социальной сферы"</t>
  </si>
  <si>
    <t xml:space="preserve">Предоставление муниципальной услуги в сфере физической культуры и спорта </t>
  </si>
  <si>
    <t>Организация и проведение значимых мероприятий в области физической культуры и спорта</t>
  </si>
  <si>
    <t>Подпрограмма "  Поддержка старшего поколения и социальная реабилитация инвалидов"</t>
  </si>
  <si>
    <t>80 2 5930</t>
  </si>
  <si>
    <t xml:space="preserve">Иные закупки товаров, работ и услуг для муниципальных нужд </t>
  </si>
  <si>
    <t>Подпрограмма "Обеспечение жильём молодых семей в Ординском муниципальном районе"</t>
  </si>
  <si>
    <t>Обеспечение жильём молодых семей Карьёвского сельского поселения</t>
  </si>
  <si>
    <t>Обеспечение жильём молодых семей Красноясыльского сельского поселения</t>
  </si>
  <si>
    <t>Обеспечение жильём молодых семей Ординского сельского поселения</t>
  </si>
  <si>
    <t>32 7 8011</t>
  </si>
  <si>
    <t>32 7 8012</t>
  </si>
  <si>
    <t>32 7 8013</t>
  </si>
  <si>
    <t>32 7 8015</t>
  </si>
  <si>
    <t>Организация и проведение оздоровительной кампании детей</t>
  </si>
  <si>
    <t>35 0 0000</t>
  </si>
  <si>
    <t>Организация  отдыха и оздоровления  детей</t>
  </si>
  <si>
    <t>Предоставление мер социальной поддержке отдельных категорий  граждан, работающих  в муниципальных учреждениях и проживающих в сельской местности и поселках городского типа, по оплате  жилого помещения и коммунальных услуг"</t>
  </si>
  <si>
    <t>32 0 0000</t>
  </si>
  <si>
    <t>32 1 0000</t>
  </si>
  <si>
    <t>32 1 8001</t>
  </si>
  <si>
    <t>Муниципальная программа Ординского муниципального района "Развитие социальной сферы"</t>
  </si>
  <si>
    <t>32 2 0000</t>
  </si>
  <si>
    <t>32 2 8001</t>
  </si>
  <si>
    <t>Предоставление  муниципальной услуги по организации библиотечного обслуживания населения</t>
  </si>
  <si>
    <t>32 2 8002</t>
  </si>
  <si>
    <t>Мероприятия, обеспечивающие функционирование и развитие библиотечного дела</t>
  </si>
  <si>
    <t>32 3 0000</t>
  </si>
  <si>
    <t>Подпрограмма Сохранение, пополнение, популяризация музейного фонда и развитие музея"</t>
  </si>
  <si>
    <t>32  3 8001</t>
  </si>
  <si>
    <t>Предоставление муниципальной услуги по сохранению, изучению, предоставлению музейных ценностей</t>
  </si>
  <si>
    <t>Мероприятия, обеспечивающие функционирование и развитие музея</t>
  </si>
  <si>
    <t>Модернизация материально-технической базы и информатизация общедоступных библиотек муниципальных образований Пермского края"</t>
  </si>
  <si>
    <t>32 9 0000</t>
  </si>
  <si>
    <t>32 9 0011</t>
  </si>
  <si>
    <t xml:space="preserve">Обеспечение деятельности казённых учреждений </t>
  </si>
  <si>
    <t>Организация и проведение значимых мероприятий</t>
  </si>
  <si>
    <t>Обеспечение работников муниципальных  учреждений Ординского муниицпального района путёвками на санаторно- курортное лечение</t>
  </si>
  <si>
    <t>32 9 8004</t>
  </si>
  <si>
    <t>Подпрограмма "Обеспечение реализации муниципальной программы и прочие мероприятия в области социальной сферы"</t>
  </si>
  <si>
    <t>32 6 0000</t>
  </si>
  <si>
    <t>32 6 8003</t>
  </si>
  <si>
    <t>32 7 0000</t>
  </si>
  <si>
    <t>32 4 0000</t>
  </si>
  <si>
    <t>Подпрограмма "Развитие физической культуры и спорта"</t>
  </si>
  <si>
    <t>32 4 8001</t>
  </si>
  <si>
    <t>Мероприятия, обеспечивающие функционирование и развитие физической культуры и спорта</t>
  </si>
  <si>
    <t>32 4 8002</t>
  </si>
  <si>
    <t>32 4 8003</t>
  </si>
  <si>
    <t>32 4 8004</t>
  </si>
  <si>
    <t>31 5 4224</t>
  </si>
  <si>
    <t>Проектирование объекта "Детский сад на 90 мест в с. Ашап Ординского муниципального района Пермского края"</t>
  </si>
  <si>
    <t>31 5 4225</t>
  </si>
  <si>
    <t>Проектирование автономной газовой котельной школы с. Красный Ясыл Ординского муниципального района Пермского края</t>
  </si>
  <si>
    <t>Подпрограмма "Сохранение и развитие профессионального искусства""</t>
  </si>
  <si>
    <t>Выплата пенсии за выслугу лет лицам, замещавшим должности муниципальной службы в Ординском муниципальном районе</t>
  </si>
  <si>
    <t>Выравнивание уровня бюджетной обеспеченности поселений из районного фонда финансовой поддержки</t>
  </si>
  <si>
    <t>91 0 0013</t>
  </si>
  <si>
    <t>93 0 0000</t>
  </si>
  <si>
    <t xml:space="preserve"> Управление муниципальной собственностью</t>
  </si>
  <si>
    <t>93 0 0001</t>
  </si>
  <si>
    <t>Содержание  имущества казны муниципального района</t>
  </si>
  <si>
    <t>93 0 0002</t>
  </si>
  <si>
    <t>Обеспечение проведения выборов и референдумов</t>
  </si>
  <si>
    <t>Выполнение функций в области жилищно-коммунального хозяйства</t>
  </si>
  <si>
    <t>Подпрограмма "Сохранение, пополнение, популяризация музейного фонда и развитие музея"</t>
  </si>
  <si>
    <t>Подпрограмма "Сохранение и развитие библиотечного дела"</t>
  </si>
  <si>
    <t>Реализация проекта "Спортивный клуб + спортивный сертификат"</t>
  </si>
  <si>
    <t>Подпрограмма "Улучшение жиищных условий граждан. проживающих в сельской местности. в том числе молодых семей и молодых специалистов"</t>
  </si>
  <si>
    <t>тыс. руб.</t>
  </si>
  <si>
    <t>2</t>
  </si>
  <si>
    <t xml:space="preserve">Обслуживание  лицевых счетов органов государственной власти Пермского края, государственных краевых учреждений   </t>
  </si>
  <si>
    <t>80 0 0000</t>
  </si>
  <si>
    <t>80 1 0000</t>
  </si>
  <si>
    <t>Средства краевого бюджета</t>
  </si>
  <si>
    <t>80 1 6327</t>
  </si>
  <si>
    <t>Субсидии, субвенции, иные межбюджетные трансферты, предоставляемые из других бюджетов</t>
  </si>
  <si>
    <t>80 1 6410</t>
  </si>
  <si>
    <t>80 1 6320</t>
  </si>
  <si>
    <t>80 1 6329</t>
  </si>
  <si>
    <t>80 1 6316</t>
  </si>
  <si>
    <t>80 1 6318</t>
  </si>
  <si>
    <t>80 1 6317</t>
  </si>
  <si>
    <t>80 1 6315</t>
  </si>
  <si>
    <t>80 1 6314</t>
  </si>
  <si>
    <t>80 1 6203</t>
  </si>
  <si>
    <t>80 1 6311</t>
  </si>
  <si>
    <t>80 1  6309</t>
  </si>
  <si>
    <t>80 1 6301</t>
  </si>
  <si>
    <t>80 1 6310</t>
  </si>
  <si>
    <t>80 1 6309</t>
  </si>
  <si>
    <t>80 1 6308</t>
  </si>
  <si>
    <t>80 1 6307</t>
  </si>
  <si>
    <t>80 1 6330</t>
  </si>
  <si>
    <t>80 1 6306</t>
  </si>
  <si>
    <t>80 1 6324</t>
  </si>
  <si>
    <t>80 1 6209</t>
  </si>
  <si>
    <t>80 1 6325</t>
  </si>
  <si>
    <t>80 1 6326</t>
  </si>
  <si>
    <t>80 1 6319</t>
  </si>
  <si>
    <t>80 1 6321</t>
  </si>
  <si>
    <t>80 1 6322</t>
  </si>
  <si>
    <t>Осуществление части  полномочий по  формированию и исполнению бюджета</t>
  </si>
  <si>
    <t>80 3 0000</t>
  </si>
  <si>
    <t>Средства поселений</t>
  </si>
  <si>
    <t xml:space="preserve">80 1 6207 </t>
  </si>
  <si>
    <t>80 2 0000</t>
  </si>
  <si>
    <t>80 1 6210</t>
  </si>
  <si>
    <t>80 2 5020</t>
  </si>
  <si>
    <t xml:space="preserve"> Мероприятия подпрограммы "Обеспечение жильём молодых семей" " ФЦП"Жилище"на 2011-2015 годы</t>
  </si>
  <si>
    <t>Средства федерального бюджета</t>
  </si>
  <si>
    <t>80 2 5134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</si>
  <si>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1941-1945 годов"</t>
  </si>
  <si>
    <t>80 2 5135</t>
  </si>
  <si>
    <t>Осуществление полномочий по обеспечению жильем отдельных категорий граждан, установленных ФЗ от 12.01.1995 №5-ФЗ "О ветеранах" и от 24.11.1995 №181-ФЗ "О социальной защите инвалидов в РФ"</t>
  </si>
  <si>
    <t>80 1  6320</t>
  </si>
  <si>
    <t>80 1 6201</t>
  </si>
  <si>
    <t>80  1 6321</t>
  </si>
  <si>
    <t>80 1  6319</t>
  </si>
  <si>
    <t>80 2 5118</t>
  </si>
  <si>
    <t>80  0 0000</t>
  </si>
  <si>
    <t>99 0 8001</t>
  </si>
  <si>
    <t>Предоставление субсидии МАУ Редакция газеты "Верный путь"</t>
  </si>
  <si>
    <t>Софинансирование расходных обязательств муниципальных образований при реализации инвестиционных проектов и приоритетных региональных пректов</t>
  </si>
  <si>
    <t>Приобретение путёвок на санаторно- курортное лечение и оздоровление работников муниципальных бюджетных учреждений при условии долевого участия органов местного самоуправления</t>
  </si>
  <si>
    <t>80 1 6206</t>
  </si>
  <si>
    <t>Приобретение музыкальных инструментов и оборудования для муниципальных образовательных учреждений(организаций)дополнительного образования детей в сфере искусства и культуры Пермского края</t>
  </si>
  <si>
    <t>80 1 6208</t>
  </si>
  <si>
    <t>Осуществление части полномочий по формированию и исполнению бюджета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</si>
  <si>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обрпзовательных организациях</t>
  </si>
  <si>
    <t>Исполнение</t>
  </si>
  <si>
    <t>80 2 5055</t>
  </si>
  <si>
    <t>Средства федерального  бюджета</t>
  </si>
  <si>
    <t>Развитие семейных животноводческих ферм, поддержка начинающих фермеров, поддержка иных мероприятий по развитию малых форм хозяйствования, реализуемых в рамках софинансирования муниципальных программ</t>
  </si>
  <si>
    <t>80 1 6216</t>
  </si>
  <si>
    <t>Средства самообложения</t>
  </si>
  <si>
    <t>Обеспечение жильём молодых семей Ашапского сельского поселения</t>
  </si>
  <si>
    <t>Выплата  ежемесячного денежного вознаграждения за  классное руководство в муниципальных образовательных организациях Пермского края</t>
  </si>
  <si>
    <t xml:space="preserve"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посёлках городского типа  по оплате жилого  помещения и  коммунальных услуг </t>
  </si>
  <si>
    <t>Выплата компенсации части родительской платы за содержание ребёнка (присмотр и уход за ребёнком) в  образовательных организациях, реализующих основную общеобразовательную программу дошкольного образования  и администрирование выплат</t>
  </si>
  <si>
    <t>Осуществление полномочий по регулированию тарифов на перевозки пассажиров  и багажа автомобильным и городским  электорическим транспортом на поселенческих, районных и межмуниципальных маршрутах городского, пригородного и междугороднего сообщений</t>
  </si>
  <si>
    <t>Осуществление части полномочий по размещению муниципального заказа</t>
  </si>
  <si>
    <t xml:space="preserve">Расходы на выплаты персоналу  государственных (муниципальных) органов </t>
  </si>
  <si>
    <t>Постановка на учёт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</si>
  <si>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80 1 6419</t>
  </si>
  <si>
    <t>80 3 0010</t>
  </si>
  <si>
    <t>80 3 0011</t>
  </si>
  <si>
    <t>80 3 0012</t>
  </si>
  <si>
    <t>80 3 0013</t>
  </si>
  <si>
    <t>80 3 0014</t>
  </si>
  <si>
    <t>80 3 0015</t>
  </si>
  <si>
    <t>80 3 0020</t>
  </si>
  <si>
    <t>80 3 0021</t>
  </si>
  <si>
    <t>Осуществление части полномочий по размещению муниципального заказа Ашапского сельского поселения</t>
  </si>
  <si>
    <t>80 3 0022</t>
  </si>
  <si>
    <t>Осуществление части полномочий по размещению муниципального заказа Карьевского сельского поселения</t>
  </si>
  <si>
    <t>80 3 0023</t>
  </si>
  <si>
    <t>Осуществление части полномочий по размещению муниципального заказа Красноясыльского сельского поселения</t>
  </si>
  <si>
    <t>80 3 0024</t>
  </si>
  <si>
    <t>Осуществление части полномочий по размещению муниципального заказа Медянского сельского поселения</t>
  </si>
  <si>
    <t>80 3 0025</t>
  </si>
  <si>
    <t>Осуществление части полномочий по размещению муниципального заказа Ординского сельского поселения</t>
  </si>
  <si>
    <t>80 3 0030</t>
  </si>
  <si>
    <t>Осуществление части полномочий по муниципальному финансовому контролю</t>
  </si>
  <si>
    <t xml:space="preserve">80 3 0031 </t>
  </si>
  <si>
    <t>Осуществление части полномочий по муниципальному финансовому контролю Ашапского сельского поселения</t>
  </si>
  <si>
    <t>80 3 0032</t>
  </si>
  <si>
    <t>Осуществление части полномочий по муниципальному финансовому контролю Карьевского сельского поселения</t>
  </si>
  <si>
    <t>80 3 0033</t>
  </si>
  <si>
    <t>Осуществление части полномочий по муниципальному финансовому контролю Красноясыльского сельского поселения</t>
  </si>
  <si>
    <t>80 3 0034</t>
  </si>
  <si>
    <t>Осуществление части полномочий по муниципальному финансовому контролю Медянского сельского поселения</t>
  </si>
  <si>
    <t>80 3 0040</t>
  </si>
  <si>
    <t>80 3 0042</t>
  </si>
  <si>
    <t>80 3 0044</t>
  </si>
  <si>
    <t>Осуществление функций строительного контроля Медянского сельского поселения</t>
  </si>
  <si>
    <t>80 3 0045</t>
  </si>
  <si>
    <t>Осуществление функций строительного контроля Ординского сельского поселения</t>
  </si>
  <si>
    <t>% исполнения</t>
  </si>
  <si>
    <t>Исполнено</t>
  </si>
  <si>
    <t>План</t>
  </si>
  <si>
    <t xml:space="preserve">План </t>
  </si>
  <si>
    <t xml:space="preserve">ВСЕГО ДОХОДОВ </t>
  </si>
  <si>
    <t>ВОЗВРАТ ОСТАТКОВ СУБСИДИЙ, СУБВЕНЦИЙ И ИНЫХ МЕЖБЮДЖЕТНЫХ ТРАНСФЕРТОВ, ИМЕЮЩИХ ЦЕЛЕВОЕ НАЗНАЧЕНИЕ, ПРОШЛЫХ ЛЕТ</t>
  </si>
  <si>
    <t>2 19 05000 00 0000 000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</si>
  <si>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</si>
  <si>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2 18 05000 00 0000 000</t>
  </si>
  <si>
    <t>Прочие безвозмездные поступления в бюджеты муниципальных районов</t>
  </si>
  <si>
    <t>2 07 05030 05 0000 180</t>
  </si>
  <si>
    <t>2 07 05000 05 0000 180</t>
  </si>
  <si>
    <t>Прочие межбюджетные трансферты, передаваемые бюджетам муниципальных районов</t>
  </si>
  <si>
    <t>2 02 04999 05 0000 151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</si>
  <si>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</si>
  <si>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</si>
  <si>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2 02 04000 00 0000 151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</si>
  <si>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</si>
  <si>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</si>
  <si>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</si>
  <si>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2 02 03115 05 0000 151</t>
  </si>
  <si>
    <t>Субвенции бюджетам муниципальных районов на модернизацию региональных систем общего образования</t>
  </si>
  <si>
    <t>2 02 03078 05 0000 151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</si>
  <si>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</si>
  <si>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</si>
  <si>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</si>
  <si>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2 02 03069 05 0000 151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</si>
  <si>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</si>
  <si>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2 02 03046 05 0000 151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</si>
  <si>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</si>
  <si>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</si>
  <si>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</si>
  <si>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</si>
  <si>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</si>
  <si>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</si>
  <si>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</si>
  <si>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</si>
  <si>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Субвенции бюджетам муниципальных районов на государственную регистрацию актов гражданского состояния</t>
  </si>
  <si>
    <t>2 02 03003 05 0000 151</t>
  </si>
  <si>
    <t>Субвенции бюджетам субъектов Российской Федерации и муниципальных образований</t>
  </si>
  <si>
    <t>2 02 03000 00 0000 151</t>
  </si>
  <si>
    <t>Прочие субсидии бюджетам муниципальных районов</t>
  </si>
  <si>
    <t>2 02 02999 05 0000 151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</si>
  <si>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</si>
  <si>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</si>
  <si>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</si>
  <si>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2 02 02085 05 0000 151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</si>
  <si>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</si>
  <si>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2 02 02077 05 0000 151</t>
  </si>
  <si>
    <t>Субсидии бюджетам бюджетной системы Российской Федерации (межбюджетные субсидии)</t>
  </si>
  <si>
    <t xml:space="preserve">2 02 02000 00 0000 151 </t>
  </si>
  <si>
    <t>Прочие дотации бюджетам муниципальных районов</t>
  </si>
  <si>
    <t>2 02 01999 05 0000 151</t>
  </si>
  <si>
    <t>Дотации бюджетам муниципальных районов на выравнивание бюджетной обеспеченности</t>
  </si>
  <si>
    <t>2 02 01001 05 0000 151</t>
  </si>
  <si>
    <t>Дотации бюджетам субъектов РФ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</si>
  <si>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</si>
  <si>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</si>
  <si>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2 00 00000 00 0000 000</t>
  </si>
  <si>
    <t>Прочие неналоговые доходы бюджетов муниципальных районов</t>
  </si>
  <si>
    <t>1 17 05050 05 0000 180</t>
  </si>
  <si>
    <t>Прочие неналоговые доходы</t>
  </si>
  <si>
    <t>1 17 05000 00 0000 180</t>
  </si>
  <si>
    <t>ПРОЧИЕ НЕНАЛОГОВЫЕ ДОХОДЫ</t>
  </si>
  <si>
    <t>1 17 00000 00 0000 000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</si>
  <si>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</si>
  <si>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</si>
  <si>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</si>
  <si>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</si>
  <si>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нарушения законодательства Российской Федерации о промышленной безопасности</t>
  </si>
  <si>
    <t>1 16 45000 01 0000 140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</si>
  <si>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</si>
  <si>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</si>
  <si>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</si>
  <si>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</si>
  <si>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</si>
  <si>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</si>
  <si>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</si>
  <si>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</si>
  <si>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</si>
  <si>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</si>
  <si>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</si>
  <si>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1 16 03010 01 0000 140</t>
  </si>
  <si>
    <t>Денежные взыскания (штрафы) за нарушение законодательства о налогах и сборах</t>
  </si>
  <si>
    <t>1 16 03000 00 0000 140</t>
  </si>
  <si>
    <t>ШТРАФЫ, САНКЦИИ, ВОЗМЕЩЕНИЕ УЩЕРБА</t>
  </si>
  <si>
    <t>1 16 00000 00 0000 000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</si>
  <si>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</si>
  <si>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</si>
  <si>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</si>
  <si>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</si>
  <si>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</si>
  <si>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</si>
  <si>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</si>
  <si>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</si>
  <si>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</si>
  <si>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</si>
  <si>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</si>
  <si>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</si>
  <si>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</si>
  <si>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1 14 00000 00 0000 000</t>
  </si>
  <si>
    <t>Прочие доходы от компенсации затрат  бюджетов муниципальных районов</t>
  </si>
  <si>
    <t>1 13 02995 05 0000 130</t>
  </si>
  <si>
    <t xml:space="preserve">Прочие доходы от компенсации затрат государства </t>
  </si>
  <si>
    <t>1 13 02990 00 0000 130</t>
  </si>
  <si>
    <t>Доходы от компенсации затрат государства</t>
  </si>
  <si>
    <t>1 13 02000 00 0000 130</t>
  </si>
  <si>
    <t>Прочие доходы от оказания платных услуг (работ) получателями средств бюджетов муниципальных районов</t>
  </si>
  <si>
    <t>1 13 01995 05 0000 130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</si>
  <si>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</si>
  <si>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</si>
  <si>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</si>
  <si>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</si>
  <si>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ДОХОДЫ ОТ ОКАЗАНИЯ ПЛАТНЫХ УСЛУГ (РАБОТ) И КОМПЕНСАЦИИ ЗАТРАТ ГОСУДАРСТВА</t>
  </si>
  <si>
    <t>1 13 00000 00 0000 000</t>
  </si>
  <si>
    <t>Плата за выбросы загрязняющих веществ, образующихся при сжигании на факельных
установках и (или) рассеивании попутного нефтяного газа</t>
  </si>
  <si>
    <t xml:space="preserve"> 1 12 01070 01 0000 120</t>
  </si>
  <si>
    <t>Плата за размещение отходов производства и потребления</t>
  </si>
  <si>
    <t xml:space="preserve"> 1 12 01040 01 0000 120</t>
  </si>
  <si>
    <t>Плата за сбросы загрязняющих веществ в водные объекты</t>
  </si>
  <si>
    <t xml:space="preserve">1 12 01030 01 0000 120
</t>
  </si>
  <si>
    <t>Плата за выбросы загрязняющих веществ в атмосферный воздух передвижными объектами</t>
  </si>
  <si>
    <t>1 12 01020 01 0000 120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</si>
  <si>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</si>
  <si>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</si>
  <si>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негативное воздействие на окружающую среду</t>
  </si>
  <si>
    <t>1 12 01000 01 0000 120</t>
  </si>
  <si>
    <t>ПЛАТЕЖИ ПРИ ПОЛЬЗОВАНИИ ПРИРОДНЫМИ РЕСУРСАМИ</t>
  </si>
  <si>
    <t>1 12 00000 00 0000 000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</si>
  <si>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</si>
  <si>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</si>
  <si>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</si>
  <si>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</si>
  <si>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</si>
  <si>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</si>
  <si>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Платежи от государственных и муниципальных унитарных предприятий</t>
  </si>
  <si>
    <t>1 11 07000 00 0000 120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</si>
  <si>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</si>
  <si>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</si>
  <si>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</si>
  <si>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</si>
  <si>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</si>
  <si>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</si>
  <si>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</si>
  <si>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</si>
  <si>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</si>
  <si>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</si>
  <si>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</si>
  <si>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</si>
  <si>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</t>
  </si>
  <si>
    <t>1 11 03000 00 0000 120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</si>
  <si>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</si>
  <si>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</si>
  <si>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местные налоги и сборы, мобилизуемые на территориях муниципальных районов</t>
  </si>
  <si>
    <t>1 09 07053 05 0000 110</t>
  </si>
  <si>
    <t>000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</si>
  <si>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</si>
  <si>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</si>
  <si>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</si>
  <si>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</si>
  <si>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</si>
  <si>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</si>
  <si>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</t>
  </si>
  <si>
    <t>1 08 00000 00 0000 000</t>
  </si>
  <si>
    <t>Транспортный налог с физических лиц</t>
  </si>
  <si>
    <t>1 06 04012 02 0000 110</t>
  </si>
  <si>
    <t>Транспортный налог с организаций</t>
  </si>
  <si>
    <t>1 06 04011 02 0000 110</t>
  </si>
  <si>
    <t>Транспортный налог</t>
  </si>
  <si>
    <t>1 06 04000 02 0000 110</t>
  </si>
  <si>
    <t>НАЛОГИ НА ИМУЩЕСТВО</t>
  </si>
  <si>
    <t>1 06 00000 00 0000 000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</si>
  <si>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</si>
  <si>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</si>
  <si>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Налог, взимаемый в связи с применением патентной системы налогообложения</t>
  </si>
  <si>
    <t>1 05 04000 02 0000 110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</si>
  <si>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</si>
  <si>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</si>
  <si>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</t>
  </si>
  <si>
    <t>1 05 02010 02 0000 110</t>
  </si>
  <si>
    <t>1 05 02000 02 0000 110</t>
  </si>
  <si>
    <t>НАЛОГИ НА СОВОКУПНЫЙ ДОХОД</t>
  </si>
  <si>
    <t>1 05 00000 00 0000 000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</si>
  <si>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</si>
  <si>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</si>
  <si>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</si>
  <si>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1 03 02250 01 0000 110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</si>
  <si>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</si>
  <si>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1 03 02240 01 0000 110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</si>
  <si>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</si>
  <si>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1 03 02230 01 0000 110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</si>
  <si>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</si>
  <si>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</si>
  <si>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</si>
  <si>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</si>
  <si>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</si>
  <si>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1 01 02040 01 0000 110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</si>
  <si>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</si>
  <si>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1 01 02030 01 0000 110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</si>
  <si>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</si>
  <si>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1 01 02020 01 0000 110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</si>
  <si>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</si>
  <si>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1 01 02010 01 0000 110 </t>
  </si>
  <si>
    <t>Налог на доходы физических лиц</t>
  </si>
  <si>
    <t xml:space="preserve">1 01 02000 01 0000 110 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</si>
  <si>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</si>
  <si>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</si>
  <si>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</si>
  <si>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</si>
  <si>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</si>
  <si>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</si>
  <si>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Приложение 1</t>
  </si>
  <si>
    <t>х</t>
  </si>
  <si>
    <t>Изменение остатков средств на счетах</t>
  </si>
  <si>
    <t>01 05 00 00 00 0000 000</t>
  </si>
  <si>
    <t>01 06 00 00 00 0000 000</t>
  </si>
  <si>
    <t>ИСТОЧНИКИ ВНУТРЕННЕГО ФИНАСИРОВАНИЯ</t>
  </si>
  <si>
    <t>01 00 00 00 00 0000 000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</si>
  <si>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</t>
  </si>
  <si>
    <t>Приложение 2</t>
  </si>
  <si>
    <t>1 16 06000 00 0000 140</t>
  </si>
  <si>
    <t>1 16 30030 01 0000 140</t>
  </si>
  <si>
    <t>1 16 30000 00 0000 140</t>
  </si>
  <si>
    <t>1 16 43000 01 0000 1400</t>
  </si>
  <si>
    <t>1 17 01000 00 0000 180</t>
  </si>
  <si>
    <t>1 17 01050 05 0000 180</t>
  </si>
  <si>
    <t>80 1 6421</t>
  </si>
  <si>
    <t>Конкурс на лучшую организацию работы представительных органов муниципальных районов и городских округов Пермского края</t>
  </si>
  <si>
    <t>80 2 6423</t>
  </si>
  <si>
    <t>Средства гранта по Указу губернатора Пермского края от 11.11.2011 №101</t>
  </si>
  <si>
    <t>Проектирование автономной газовой котельной школы с.Красный Ясыл Ординского муниципального района Пермского края</t>
  </si>
  <si>
    <t>31 5 4235</t>
  </si>
  <si>
    <t>Средства гранта по указу губернатора Пермского края от 11.11.2011 №101</t>
  </si>
  <si>
    <t>Оценка деятельности глав муниципальных районов и городских округов Пермского края</t>
  </si>
  <si>
    <t>80 1 2120</t>
  </si>
  <si>
    <t>Капитальный ремонт  и ремонт дорог общего пользования населённых пунктов Пермского края</t>
  </si>
  <si>
    <t>Развитие кадрового потенциала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</si>
  <si>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</si>
  <si>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</si>
  <si>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</si>
  <si>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</si>
  <si>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</t>
  </si>
  <si>
    <t>Невыясненные поступления, зачисляемые в бюджеты муниципальных районов</t>
  </si>
  <si>
    <t>Капитальный ремонт и ремонт дорог общего пользования населённых пунктов Пермского края</t>
  </si>
  <si>
    <t xml:space="preserve">Иные закупки товаров, работ и услуг для  обеспечения государственных (муниципальных) нужд </t>
  </si>
  <si>
    <t xml:space="preserve">Организация и проведение значимых мероприятий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</si>
  <si>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</si>
  <si>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финансовых,налоговых и таможенных органов и органов финансового  (финансово-бюджетного) надзора</t>
  </si>
  <si>
    <t>80 1 2101</t>
  </si>
  <si>
    <t>Софинансирование расходных обязательств по исполнению полномочий органов местного самоуправления (остатки 2013 года)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</si>
  <si>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</si>
  <si>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 кинематография </t>
  </si>
  <si>
    <t xml:space="preserve">Дотации  на выравнивание бюджетной обеспеченности субъектов  Российской Федерации и    муниципальных образований </t>
  </si>
  <si>
    <t>Пенсии за выслугу лет лицам, замещавшим муниципальные должности муниципального образования, муниципальным служащим</t>
  </si>
  <si>
    <t>Стипендиальное обеспечение обучающихся в 10-х и 11-х классах общеобразовательных организаций</t>
  </si>
  <si>
    <t>Утилизация твёрдых бытовых отходов</t>
  </si>
  <si>
    <t>Выполнение функций в сфере транспорта и дорожного хозяйства</t>
  </si>
  <si>
    <t>Ремонт автомобильных дорог и искусственных сооружений на них (дорожный фонд)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</si>
  <si>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</si>
  <si>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Финансово-кредитная поддержка</t>
  </si>
  <si>
    <t>Выполнение функций в области жилищно- коммунального хозяйства</t>
  </si>
  <si>
    <t>98 0 0002</t>
  </si>
  <si>
    <t>31 4 0000</t>
  </si>
  <si>
    <t>31 5 0000</t>
  </si>
  <si>
    <t>31 5 8002</t>
  </si>
  <si>
    <t>31 5 4200</t>
  </si>
  <si>
    <t>32 1 8002</t>
  </si>
  <si>
    <t>32 3 8002</t>
  </si>
  <si>
    <t>32 8 0000</t>
  </si>
  <si>
    <t>92 0 0035</t>
  </si>
  <si>
    <t>Субсидии некоммерческим организациям (за исключением государственных (муниципальных) учреждений)</t>
  </si>
  <si>
    <t>630</t>
  </si>
  <si>
    <t>80 2 5018</t>
  </si>
  <si>
    <t>Содержание имущества казны муниципального района</t>
  </si>
  <si>
    <t>Газопровод низкого давления для газоснабжения жилых домов по ул. Мусы Джалиля, ул. Ломоносова и ул. Подгорная в с. Малый Ашап Ординского муниципального района Пермского края</t>
  </si>
  <si>
    <t>1 16 25085 05 0000 140</t>
  </si>
  <si>
    <t>2 02 03007 05 0000 151</t>
  </si>
  <si>
    <t>Возмещение части процентной ставки по долгосрочным, среднесрочным и краткосрочным кредитам взятым малыми формами хозяйствования</t>
  </si>
  <si>
    <t>Софинансирование расходных обязательств по исполнению полномочий органов местного самоуправления</t>
  </si>
  <si>
    <t>к решению Земского Собрания</t>
  </si>
  <si>
    <t>Ординского муниципального района</t>
  </si>
  <si>
    <t>2 02 02009 05 0000 151</t>
  </si>
  <si>
    <t>2 02 02051 05 0000 151</t>
  </si>
  <si>
    <t>2 02 04041 05 0000 151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</si>
  <si>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</si>
  <si>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Субсидии бюджетам муниципальных районов  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</si>
  <si>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</si>
  <si>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</si>
  <si>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</si>
  <si>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План                     </t>
  </si>
  <si>
    <t xml:space="preserve">% исполнения </t>
  </si>
  <si>
    <t>Мероприятия в области  жилищно-коммунального хрозяйства</t>
  </si>
  <si>
    <t>Реализация  функций в области  экономики</t>
  </si>
  <si>
    <t>80 2 5064</t>
  </si>
  <si>
    <t>Государственная поддержка малого и среднего предпринимательства,лючая крестьянские (фермерские) хозяйства</t>
  </si>
  <si>
    <t>Снижение части затрат субъектам малого и среднего предпринимательства, связанных с осуществлением ими предпринимательской деятельности</t>
  </si>
  <si>
    <t>80 2 5120</t>
  </si>
  <si>
    <t>35 2 4238</t>
  </si>
  <si>
    <t>Корректировка проектно-сметной документации по объекту "Строительство ФОК"Золотая Орда" в с. Орда пермского края , 2 очередь" (плоскостные сооружения, благоустройство)</t>
  </si>
  <si>
    <t>Софинансирование расходных обязательств муниципальных образований при реализации инвестиционных проектов и приоритетных региональных проектов</t>
  </si>
  <si>
    <t>35 2 4200</t>
  </si>
  <si>
    <t>Бюджетные инвестиции на строительство  объектов общественной инфраструктуры</t>
  </si>
  <si>
    <t>35 2 4231</t>
  </si>
  <si>
    <t>80 2 6419</t>
  </si>
  <si>
    <t>Подпрограмма "Техническая и технологическая модернизация"</t>
  </si>
  <si>
    <t>80 1 6401</t>
  </si>
  <si>
    <t>Реализация мероприятий по стимулированию педагогических работников по результатам обучения школьников</t>
  </si>
  <si>
    <t>80 2 5026</t>
  </si>
  <si>
    <t>Финансовое обеспечение мероприятий федеральной целевой программы развития образования на 2011-2015 годы</t>
  </si>
  <si>
    <t xml:space="preserve">Реализация проекта "Спортивный клуб+ спортивный сертификат" </t>
  </si>
  <si>
    <t>Софинансирование расходных обязательств муниципальных образований при  реализации инвестиционных проектов, и приоритетных региональных проектов</t>
  </si>
  <si>
    <t>Подпрограмма "Обеспечение жильём молодых семей в Ординском муниципальном районе на 2014-2016 годы"</t>
  </si>
  <si>
    <t>80 2 5146</t>
  </si>
  <si>
    <t>Подключение общедоступных иблиотек Российской Федерации к сети Интернет</t>
  </si>
  <si>
    <t xml:space="preserve">План                  </t>
  </si>
  <si>
    <t>Осуществление функций строительного контроля Карьёвского сельского поселения</t>
  </si>
  <si>
    <t>Факт</t>
  </si>
  <si>
    <t xml:space="preserve">Процент </t>
  </si>
  <si>
    <t xml:space="preserve">Отчёт об исполнении бюджета по разделам и подразделам классификации расходов бюджета Ординского муниципального района за 2014 год                                                          </t>
  </si>
  <si>
    <t xml:space="preserve">Отчёт по исполнению   бюджета  по ведомственной структуре расходов бюджета Ординского муниципального района  за 2014 год                                   </t>
  </si>
  <si>
    <t xml:space="preserve">Источники финансирования дефицита  бюджета Ординского муниципального района 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 2014 год </t>
  </si>
  <si>
    <t>Отчет об исполнении бюджета по кодам классификации доходов и по кодам видов доходов, подвидов доходов, классификации операций сектора государственного управления, относящихся к доходам бюджета Ординского муниципального района за 2014 год</t>
  </si>
  <si>
    <t>Приложение 4</t>
  </si>
  <si>
    <t xml:space="preserve">% исполнения            </t>
  </si>
  <si>
    <r>
      <t xml:space="preserve">Осуществление части полномочий по размещению муниципального заказа </t>
    </r>
    <r>
      <rPr>
        <b/>
        <sz val="14"/>
        <rFont val="Times New Roman"/>
        <family val="1"/>
      </rPr>
      <t>Ашапског</t>
    </r>
    <r>
      <rPr>
        <sz val="14"/>
        <rFont val="Times New Roman"/>
        <family val="1"/>
      </rPr>
      <t>о сельского поселения</t>
    </r>
  </si>
  <si>
    <r>
      <t xml:space="preserve">Осуществление части полномочий по размещению муниципального заказа </t>
    </r>
    <r>
      <rPr>
        <b/>
        <sz val="14"/>
        <rFont val="Times New Roman"/>
        <family val="1"/>
      </rPr>
      <t>Карьевского</t>
    </r>
    <r>
      <rPr>
        <sz val="14"/>
        <rFont val="Times New Roman"/>
        <family val="1"/>
      </rPr>
      <t xml:space="preserve"> сельского поселения</t>
    </r>
  </si>
  <si>
    <r>
      <t xml:space="preserve">Осуществление части полномочий по размещению муниципального заказа </t>
    </r>
    <r>
      <rPr>
        <b/>
        <sz val="14"/>
        <rFont val="Times New Roman"/>
        <family val="1"/>
      </rPr>
      <t>Красноясыльского</t>
    </r>
    <r>
      <rPr>
        <sz val="14"/>
        <rFont val="Times New Roman"/>
        <family val="1"/>
      </rPr>
      <t xml:space="preserve"> сельского поселения</t>
    </r>
  </si>
  <si>
    <r>
      <t xml:space="preserve">Осуществление части полномочий по размещению муниципального заказа </t>
    </r>
    <r>
      <rPr>
        <b/>
        <sz val="14"/>
        <rFont val="Times New Roman"/>
        <family val="1"/>
      </rPr>
      <t>Медянского</t>
    </r>
    <r>
      <rPr>
        <sz val="14"/>
        <rFont val="Times New Roman"/>
        <family val="1"/>
      </rPr>
      <t xml:space="preserve"> сельского поселения</t>
    </r>
  </si>
  <si>
    <r>
      <t xml:space="preserve">Осуществление части полномочий по размещению муниципального заказа </t>
    </r>
    <r>
      <rPr>
        <b/>
        <sz val="14"/>
        <rFont val="Times New Roman"/>
        <family val="1"/>
      </rPr>
      <t xml:space="preserve">Ординского </t>
    </r>
    <r>
      <rPr>
        <sz val="14"/>
        <rFont val="Times New Roman"/>
        <family val="1"/>
      </rPr>
      <t>сельского поселения</t>
    </r>
  </si>
  <si>
    <t>Расходы на выплаты персоналу в целях обеспечения выполнения функций  государственными (муниципальными) органами , казёнными учреждениями, органами управления государственными внебюджетными фондами</t>
  </si>
  <si>
    <t>Организация оздоровления и отдыха детей (администрирование)</t>
  </si>
  <si>
    <t>МУ "Отдел капитального строительства" Ординского муниципального района Пермского края</t>
  </si>
  <si>
    <t>Развитие семейных животноводческих ферм на базе крестьянских (фермерских) хозяйств</t>
  </si>
  <si>
    <t>Корректировка ПСД объекта "Детский сад на 140 мест по улице Ясная,1 в с. Орда Пермскго края"</t>
  </si>
  <si>
    <t>01 05 02 01 05 0000 610</t>
  </si>
  <si>
    <t>Уменьшение прочих остатков денежных средств бюджета Ординского муниципального района</t>
  </si>
  <si>
    <t>01 05 02 01 02 0000 000</t>
  </si>
  <si>
    <t>Изменение прочих остатков денежных средств бюджета Ординского муниципального района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</si>
  <si>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</si>
  <si>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</si>
  <si>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Возврат прочих бюджетных кредитов (ссуд), предоставленных бюджетами муниципальных районов внутри страны</t>
  </si>
  <si>
    <t>Иные источники внутреннего финансирования дефицитов бюджетов</t>
  </si>
  <si>
    <t xml:space="preserve"> 01 06 08 00 05 0000 640</t>
  </si>
  <si>
    <t xml:space="preserve"> 01 06 08 00 00 0000 600</t>
  </si>
  <si>
    <t xml:space="preserve"> 01 06 08 00 00 0000 000</t>
  </si>
  <si>
    <t>от 01.06.2015 №  58</t>
  </si>
  <si>
    <t>от 01.06.2015 № 58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</si>
</sst>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00"/>
    <numFmt numFmtId="183" formatCode="#,##0.0"/>
    <numFmt numFmtId="184" formatCode="#,##0.000"/>
    <numFmt numFmtId="185" formatCode="0.000%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0.00000"/>
    <numFmt numFmtId="193" formatCode="#,##0.0&quot;р.&quot;"/>
    <numFmt numFmtId="194" formatCode="0.0000"/>
    <numFmt numFmtId="195" formatCode="#,##0.0000"/>
    <numFmt numFmtId="196" formatCode="#,##0.000000"/>
    <numFmt numFmtId="197" formatCode="#,##0.0000000"/>
  </numFmts>
  <fonts count="68">
    <font>
      <sz val="10"/>
      <name val="Arial"/>
      <family val="0"/>
    </font>
    <font>
      <sz val="14"/>
      <name val="Times New Roman"/>
      <family val="1"/>
    </font>
    <font>
      <sz val="10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6"/>
      <name val="Times New Roman"/>
      <family val="1"/>
    </font>
    <font>
      <sz val="14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36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36" borderId="0" applyNumberFormat="0" applyBorder="0" applyAlignment="0" applyProtection="0"/>
    <xf numFmtId="0" fontId="13" fillId="50" borderId="1" applyNumberFormat="0" applyAlignment="0" applyProtection="0"/>
    <xf numFmtId="0" fontId="14" fillId="37" borderId="2" applyNumberFormat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8" borderId="1" applyNumberFormat="0" applyAlignment="0" applyProtection="0"/>
    <xf numFmtId="0" fontId="22" fillId="0" borderId="6" applyNumberFormat="0" applyFill="0" applyAlignment="0" applyProtection="0"/>
    <xf numFmtId="0" fontId="23" fillId="48" borderId="0" applyNumberFormat="0" applyBorder="0" applyAlignment="0" applyProtection="0"/>
    <xf numFmtId="0" fontId="0" fillId="47" borderId="7" applyNumberFormat="0" applyFont="0" applyAlignment="0" applyProtection="0"/>
    <xf numFmtId="0" fontId="24" fillId="50" borderId="8" applyNumberFormat="0" applyAlignment="0" applyProtection="0"/>
    <xf numFmtId="4" fontId="25" fillId="55" borderId="9" applyNumberFormat="0" applyProtection="0">
      <alignment vertical="center"/>
    </xf>
    <xf numFmtId="4" fontId="26" fillId="55" borderId="9" applyNumberFormat="0" applyProtection="0">
      <alignment vertical="center"/>
    </xf>
    <xf numFmtId="4" fontId="25" fillId="55" borderId="9" applyNumberFormat="0" applyProtection="0">
      <alignment horizontal="left" vertical="center" indent="1"/>
    </xf>
    <xf numFmtId="0" fontId="25" fillId="55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9" fillId="7" borderId="9" applyNumberFormat="0" applyProtection="0">
      <alignment horizontal="right" vertical="center"/>
    </xf>
    <xf numFmtId="4" fontId="9" fillId="3" borderId="9" applyNumberFormat="0" applyProtection="0">
      <alignment horizontal="right" vertical="center"/>
    </xf>
    <xf numFmtId="4" fontId="9" fillId="56" borderId="9" applyNumberFormat="0" applyProtection="0">
      <alignment horizontal="right" vertical="center"/>
    </xf>
    <xf numFmtId="4" fontId="9" fillId="57" borderId="9" applyNumberFormat="0" applyProtection="0">
      <alignment horizontal="right" vertical="center"/>
    </xf>
    <xf numFmtId="4" fontId="9" fillId="58" borderId="9" applyNumberFormat="0" applyProtection="0">
      <alignment horizontal="right" vertical="center"/>
    </xf>
    <xf numFmtId="4" fontId="9" fillId="59" borderId="9" applyNumberFormat="0" applyProtection="0">
      <alignment horizontal="right" vertical="center"/>
    </xf>
    <xf numFmtId="4" fontId="9" fillId="15" borderId="9" applyNumberFormat="0" applyProtection="0">
      <alignment horizontal="right" vertical="center"/>
    </xf>
    <xf numFmtId="4" fontId="9" fillId="60" borderId="9" applyNumberFormat="0" applyProtection="0">
      <alignment horizontal="right" vertical="center"/>
    </xf>
    <xf numFmtId="4" fontId="9" fillId="61" borderId="9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9" fillId="63" borderId="0" applyNumberFormat="0" applyProtection="0">
      <alignment horizontal="left" vertical="center" indent="1"/>
    </xf>
    <xf numFmtId="4" fontId="27" fillId="14" borderId="0" applyNumberFormat="0" applyProtection="0">
      <alignment horizontal="left" vertical="center" indent="1"/>
    </xf>
    <xf numFmtId="4" fontId="9" fillId="2" borderId="9" applyNumberFormat="0" applyProtection="0">
      <alignment horizontal="right" vertical="center"/>
    </xf>
    <xf numFmtId="4" fontId="9" fillId="63" borderId="0" applyNumberFormat="0" applyProtection="0">
      <alignment horizontal="left" vertical="center" indent="1"/>
    </xf>
    <xf numFmtId="4" fontId="9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8" fillId="14" borderId="12" applyBorder="0">
      <alignment/>
      <protection/>
    </xf>
    <xf numFmtId="4" fontId="9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9" fillId="4" borderId="9" applyNumberFormat="0" applyProtection="0">
      <alignment horizontal="left" vertical="center" indent="1"/>
    </xf>
    <xf numFmtId="0" fontId="9" fillId="4" borderId="9" applyNumberFormat="0" applyProtection="0">
      <alignment horizontal="left" vertical="top" indent="1"/>
    </xf>
    <xf numFmtId="4" fontId="9" fillId="63" borderId="9" applyNumberFormat="0" applyProtection="0">
      <alignment horizontal="right" vertical="center"/>
    </xf>
    <xf numFmtId="4" fontId="29" fillId="63" borderId="9" applyNumberFormat="0" applyProtection="0">
      <alignment horizontal="right" vertical="center"/>
    </xf>
    <xf numFmtId="4" fontId="9" fillId="2" borderId="9" applyNumberFormat="0" applyProtection="0">
      <alignment horizontal="left" vertical="center" indent="1"/>
    </xf>
    <xf numFmtId="0" fontId="9" fillId="2" borderId="9" applyNumberFormat="0" applyProtection="0">
      <alignment horizontal="left" vertical="top" indent="1"/>
    </xf>
    <xf numFmtId="4" fontId="30" fillId="64" borderId="0" applyNumberFormat="0" applyProtection="0">
      <alignment horizontal="left" vertical="center" indent="1"/>
    </xf>
    <xf numFmtId="0" fontId="31" fillId="65" borderId="11">
      <alignment/>
      <protection/>
    </xf>
    <xf numFmtId="4" fontId="32" fillId="63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50" fillId="69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1" fillId="72" borderId="14" applyNumberFormat="0" applyAlignment="0" applyProtection="0"/>
    <xf numFmtId="0" fontId="52" fillId="73" borderId="15" applyNumberFormat="0" applyAlignment="0" applyProtection="0"/>
    <xf numFmtId="0" fontId="53" fillId="73" borderId="14" applyNumberFormat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74" borderId="20" applyNumberFormat="0" applyAlignment="0" applyProtection="0"/>
    <xf numFmtId="0" fontId="60" fillId="0" borderId="0" applyNumberFormat="0" applyFill="0" applyBorder="0" applyAlignment="0" applyProtection="0"/>
    <xf numFmtId="0" fontId="61" fillId="75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76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65" fillId="0" borderId="22" applyNumberFormat="0" applyFill="0" applyAlignment="0" applyProtection="0"/>
    <xf numFmtId="0" fontId="35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7" fillId="78" borderId="0" applyNumberFormat="0" applyBorder="0" applyAlignment="0" applyProtection="0"/>
  </cellStyleXfs>
  <cellXfs count="234">
    <xf numFmtId="0" fontId="0" fillId="0" borderId="0" xfId="0" applyAlignment="1">
      <alignment/>
    </xf>
    <xf numFmtId="4" fontId="1" fillId="0" borderId="11" xfId="161" applyNumberFormat="1" applyFont="1" applyFill="1" applyBorder="1" applyAlignment="1">
      <alignment horizontal="center" wrapText="1"/>
      <protection/>
    </xf>
    <xf numFmtId="0" fontId="1" fillId="0" borderId="0" xfId="165" applyFont="1">
      <alignment/>
      <protection/>
    </xf>
    <xf numFmtId="0" fontId="1" fillId="0" borderId="0" xfId="165" applyFont="1" applyAlignment="1">
      <alignment horizontal="center"/>
      <protection/>
    </xf>
    <xf numFmtId="4" fontId="4" fillId="0" borderId="11" xfId="165" applyNumberFormat="1" applyFont="1" applyBorder="1" applyAlignment="1">
      <alignment horizontal="center" vertical="center"/>
      <protection/>
    </xf>
    <xf numFmtId="0" fontId="4" fillId="0" borderId="11" xfId="165" applyFont="1" applyBorder="1" applyAlignment="1">
      <alignment horizontal="left" vertical="center" wrapText="1"/>
      <protection/>
    </xf>
    <xf numFmtId="0" fontId="1" fillId="0" borderId="11" xfId="165" applyFont="1" applyBorder="1" applyAlignment="1">
      <alignment horizontal="center" vertical="center"/>
      <protection/>
    </xf>
    <xf numFmtId="182" fontId="1" fillId="0" borderId="11" xfId="165" applyNumberFormat="1" applyFont="1" applyBorder="1" applyAlignment="1">
      <alignment horizontal="center" vertical="center"/>
      <protection/>
    </xf>
    <xf numFmtId="0" fontId="4" fillId="0" borderId="0" xfId="165" applyFont="1">
      <alignment/>
      <protection/>
    </xf>
    <xf numFmtId="4" fontId="4" fillId="0" borderId="11" xfId="161" applyNumberFormat="1" applyFont="1" applyBorder="1" applyAlignment="1">
      <alignment horizontal="center" vertical="center" wrapText="1"/>
      <protection/>
    </xf>
    <xf numFmtId="4" fontId="4" fillId="5" borderId="11" xfId="165" applyNumberFormat="1" applyFont="1" applyFill="1" applyBorder="1" applyAlignment="1">
      <alignment horizontal="center" vertical="center"/>
      <protection/>
    </xf>
    <xf numFmtId="0" fontId="4" fillId="0" borderId="11" xfId="161" applyFont="1" applyBorder="1" applyAlignment="1">
      <alignment horizontal="justify" vertical="top" wrapText="1"/>
      <protection/>
    </xf>
    <xf numFmtId="0" fontId="4" fillId="0" borderId="11" xfId="161" applyFont="1" applyBorder="1" applyAlignment="1">
      <alignment horizontal="center" vertical="top" wrapText="1"/>
      <protection/>
    </xf>
    <xf numFmtId="182" fontId="4" fillId="0" borderId="11" xfId="161" applyNumberFormat="1" applyFont="1" applyBorder="1" applyAlignment="1">
      <alignment horizontal="center" vertical="top"/>
      <protection/>
    </xf>
    <xf numFmtId="184" fontId="1" fillId="5" borderId="11" xfId="165" applyNumberFormat="1" applyFont="1" applyFill="1" applyBorder="1" applyAlignment="1">
      <alignment horizontal="center" vertical="center"/>
      <protection/>
    </xf>
    <xf numFmtId="0" fontId="1" fillId="0" borderId="11" xfId="161" applyFont="1" applyBorder="1" applyAlignment="1">
      <alignment horizontal="justify" vertical="top" wrapText="1"/>
      <protection/>
    </xf>
    <xf numFmtId="0" fontId="1" fillId="0" borderId="11" xfId="161" applyFont="1" applyBorder="1" applyAlignment="1">
      <alignment horizontal="center" vertical="top" wrapText="1"/>
      <protection/>
    </xf>
    <xf numFmtId="182" fontId="1" fillId="0" borderId="11" xfId="161" applyNumberFormat="1" applyFont="1" applyBorder="1" applyAlignment="1">
      <alignment horizontal="center" vertical="top"/>
      <protection/>
    </xf>
    <xf numFmtId="184" fontId="8" fillId="0" borderId="11" xfId="165" applyNumberFormat="1" applyFont="1" applyBorder="1" applyAlignment="1">
      <alignment horizontal="center" vertical="center"/>
      <protection/>
    </xf>
    <xf numFmtId="0" fontId="8" fillId="0" borderId="11" xfId="161" applyFont="1" applyBorder="1" applyAlignment="1">
      <alignment horizontal="justify" vertical="top" wrapText="1"/>
      <protection/>
    </xf>
    <xf numFmtId="0" fontId="8" fillId="0" borderId="11" xfId="161" applyFont="1" applyBorder="1" applyAlignment="1">
      <alignment horizontal="center" vertical="top" wrapText="1"/>
      <protection/>
    </xf>
    <xf numFmtId="182" fontId="8" fillId="0" borderId="11" xfId="161" applyNumberFormat="1" applyFont="1" applyBorder="1" applyAlignment="1">
      <alignment horizontal="center" vertical="top"/>
      <protection/>
    </xf>
    <xf numFmtId="0" fontId="1" fillId="0" borderId="11" xfId="165" applyFont="1" applyBorder="1" applyAlignment="1">
      <alignment horizontal="center" vertical="center" wrapText="1"/>
      <protection/>
    </xf>
    <xf numFmtId="4" fontId="1" fillId="0" borderId="11" xfId="165" applyNumberFormat="1" applyFont="1" applyBorder="1" applyAlignment="1">
      <alignment horizontal="center" vertical="center"/>
      <protection/>
    </xf>
    <xf numFmtId="184" fontId="1" fillId="0" borderId="11" xfId="165" applyNumberFormat="1" applyFont="1" applyBorder="1" applyAlignment="1">
      <alignment horizontal="justify" vertical="center" wrapText="1"/>
      <protection/>
    </xf>
    <xf numFmtId="0" fontId="1" fillId="0" borderId="11" xfId="165" applyFont="1" applyBorder="1" applyAlignment="1">
      <alignment horizontal="justify" vertical="center" wrapText="1"/>
      <protection/>
    </xf>
    <xf numFmtId="184" fontId="1" fillId="0" borderId="11" xfId="161" applyNumberFormat="1" applyFont="1" applyFill="1" applyBorder="1" applyAlignment="1">
      <alignment wrapText="1"/>
      <protection/>
    </xf>
    <xf numFmtId="0" fontId="1" fillId="0" borderId="11" xfId="161" applyFont="1" applyFill="1" applyBorder="1" applyAlignment="1">
      <alignment wrapText="1"/>
      <protection/>
    </xf>
    <xf numFmtId="4" fontId="1" fillId="0" borderId="11" xfId="165" applyNumberFormat="1" applyFont="1" applyBorder="1" applyAlignment="1">
      <alignment horizontal="center" vertical="center" wrapText="1"/>
      <protection/>
    </xf>
    <xf numFmtId="4" fontId="1" fillId="5" borderId="11" xfId="165" applyNumberFormat="1" applyFont="1" applyFill="1" applyBorder="1" applyAlignment="1">
      <alignment horizontal="center" vertical="center"/>
      <protection/>
    </xf>
    <xf numFmtId="0" fontId="4" fillId="0" borderId="11" xfId="165" applyFont="1" applyBorder="1" applyAlignment="1">
      <alignment horizontal="justify" vertical="center" wrapText="1"/>
      <protection/>
    </xf>
    <xf numFmtId="0" fontId="4" fillId="0" borderId="11" xfId="165" applyFont="1" applyBorder="1" applyAlignment="1">
      <alignment horizontal="center" vertical="center" wrapText="1"/>
      <protection/>
    </xf>
    <xf numFmtId="182" fontId="4" fillId="0" borderId="11" xfId="165" applyNumberFormat="1" applyFont="1" applyBorder="1" applyAlignment="1">
      <alignment horizontal="center" vertical="center"/>
      <protection/>
    </xf>
    <xf numFmtId="4" fontId="1" fillId="0" borderId="11" xfId="165" applyNumberFormat="1" applyFont="1" applyBorder="1" applyAlignment="1">
      <alignment horizontal="center" vertical="top" wrapText="1"/>
      <protection/>
    </xf>
    <xf numFmtId="0" fontId="1" fillId="0" borderId="11" xfId="165" applyFont="1" applyBorder="1" applyAlignment="1">
      <alignment horizontal="justify" vertical="top" wrapText="1"/>
      <protection/>
    </xf>
    <xf numFmtId="4" fontId="1" fillId="0" borderId="11" xfId="165" applyNumberFormat="1" applyFont="1" applyBorder="1" applyAlignment="1">
      <alignment horizontal="justify" vertical="top" wrapText="1"/>
      <protection/>
    </xf>
    <xf numFmtId="0" fontId="4" fillId="0" borderId="11" xfId="165" applyFont="1" applyBorder="1" applyAlignment="1">
      <alignment horizontal="justify" vertical="top" wrapText="1"/>
      <protection/>
    </xf>
    <xf numFmtId="0" fontId="4" fillId="0" borderId="11" xfId="165" applyFont="1" applyBorder="1" applyAlignment="1">
      <alignment horizontal="center" vertical="center"/>
      <protection/>
    </xf>
    <xf numFmtId="2" fontId="1" fillId="0" borderId="11" xfId="165" applyNumberFormat="1" applyFont="1" applyBorder="1" applyAlignment="1">
      <alignment horizontal="center" vertical="center" wrapText="1"/>
      <protection/>
    </xf>
    <xf numFmtId="4" fontId="1" fillId="0" borderId="11" xfId="165" applyNumberFormat="1" applyFont="1" applyFill="1" applyBorder="1" applyAlignment="1">
      <alignment horizontal="center" vertical="center"/>
      <protection/>
    </xf>
    <xf numFmtId="0" fontId="1" fillId="0" borderId="11" xfId="165" applyFont="1" applyBorder="1" applyAlignment="1">
      <alignment horizontal="left" vertical="center" wrapText="1"/>
      <protection/>
    </xf>
    <xf numFmtId="4" fontId="4" fillId="0" borderId="11" xfId="165" applyNumberFormat="1" applyFont="1" applyFill="1" applyBorder="1" applyAlignment="1">
      <alignment horizontal="center" vertical="center"/>
      <protection/>
    </xf>
    <xf numFmtId="0" fontId="1" fillId="0" borderId="23" xfId="165" applyFont="1" applyBorder="1" applyAlignment="1">
      <alignment horizontal="left" vertical="center" wrapText="1"/>
      <protection/>
    </xf>
    <xf numFmtId="0" fontId="1" fillId="0" borderId="23" xfId="165" applyFont="1" applyBorder="1" applyAlignment="1">
      <alignment horizontal="center" vertical="center"/>
      <protection/>
    </xf>
    <xf numFmtId="0" fontId="4" fillId="0" borderId="23" xfId="165" applyFont="1" applyBorder="1" applyAlignment="1">
      <alignment horizontal="left" vertical="center" wrapText="1"/>
      <protection/>
    </xf>
    <xf numFmtId="0" fontId="4" fillId="0" borderId="23" xfId="165" applyFont="1" applyBorder="1" applyAlignment="1">
      <alignment horizontal="center" vertical="center"/>
      <protection/>
    </xf>
    <xf numFmtId="2" fontId="1" fillId="0" borderId="24" xfId="161" applyNumberFormat="1" applyFont="1" applyBorder="1" applyAlignment="1">
      <alignment horizontal="center" vertical="top" wrapText="1"/>
      <protection/>
    </xf>
    <xf numFmtId="4" fontId="1" fillId="0" borderId="25" xfId="165" applyNumberFormat="1" applyFont="1" applyBorder="1" applyAlignment="1">
      <alignment horizontal="center" vertical="center"/>
      <protection/>
    </xf>
    <xf numFmtId="0" fontId="1" fillId="0" borderId="23" xfId="161" applyFont="1" applyBorder="1" applyAlignment="1">
      <alignment horizontal="left" vertical="top" wrapText="1"/>
      <protection/>
    </xf>
    <xf numFmtId="0" fontId="1" fillId="0" borderId="23" xfId="161" applyFont="1" applyBorder="1" applyAlignment="1">
      <alignment horizontal="center" vertical="top" wrapText="1"/>
      <protection/>
    </xf>
    <xf numFmtId="182" fontId="1" fillId="0" borderId="26" xfId="165" applyNumberFormat="1" applyFont="1" applyBorder="1" applyAlignment="1">
      <alignment horizontal="center" vertical="center"/>
      <protection/>
    </xf>
    <xf numFmtId="0" fontId="1" fillId="0" borderId="11" xfId="161" applyFont="1" applyBorder="1" applyAlignment="1">
      <alignment horizontal="left" vertical="top" wrapText="1"/>
      <protection/>
    </xf>
    <xf numFmtId="0" fontId="1" fillId="0" borderId="27" xfId="161" applyFont="1" applyBorder="1" applyAlignment="1">
      <alignment horizontal="left" vertical="top" wrapText="1"/>
      <protection/>
    </xf>
    <xf numFmtId="0" fontId="1" fillId="0" borderId="27" xfId="161" applyFont="1" applyBorder="1" applyAlignment="1">
      <alignment horizontal="center" vertical="top" wrapText="1"/>
      <protection/>
    </xf>
    <xf numFmtId="4" fontId="4" fillId="0" borderId="25" xfId="165" applyNumberFormat="1" applyFont="1" applyBorder="1" applyAlignment="1">
      <alignment horizontal="center" vertical="center"/>
      <protection/>
    </xf>
    <xf numFmtId="0" fontId="4" fillId="0" borderId="27" xfId="161" applyFont="1" applyBorder="1" applyAlignment="1">
      <alignment horizontal="left" vertical="top" wrapText="1"/>
      <protection/>
    </xf>
    <xf numFmtId="0" fontId="4" fillId="0" borderId="27" xfId="161" applyFont="1" applyBorder="1" applyAlignment="1">
      <alignment horizontal="center" vertical="top" wrapText="1"/>
      <protection/>
    </xf>
    <xf numFmtId="182" fontId="4" fillId="0" borderId="26" xfId="165" applyNumberFormat="1" applyFont="1" applyBorder="1" applyAlignment="1">
      <alignment horizontal="center" vertical="center"/>
      <protection/>
    </xf>
    <xf numFmtId="2" fontId="1" fillId="0" borderId="28" xfId="165" applyNumberFormat="1" applyFont="1" applyBorder="1" applyAlignment="1">
      <alignment horizontal="center" vertical="center" wrapText="1"/>
      <protection/>
    </xf>
    <xf numFmtId="4" fontId="1" fillId="5" borderId="25" xfId="165" applyNumberFormat="1" applyFont="1" applyFill="1" applyBorder="1" applyAlignment="1">
      <alignment horizontal="center" vertical="center"/>
      <protection/>
    </xf>
    <xf numFmtId="0" fontId="1" fillId="0" borderId="27" xfId="165" applyFont="1" applyBorder="1" applyAlignment="1">
      <alignment horizontal="left" vertical="center" wrapText="1"/>
      <protection/>
    </xf>
    <xf numFmtId="0" fontId="1" fillId="0" borderId="27" xfId="165" applyFont="1" applyBorder="1" applyAlignment="1">
      <alignment horizontal="center" vertical="center"/>
      <protection/>
    </xf>
    <xf numFmtId="0" fontId="1" fillId="0" borderId="27" xfId="165" applyFont="1" applyBorder="1" applyAlignment="1">
      <alignment horizontal="center" vertical="center" wrapText="1"/>
      <protection/>
    </xf>
    <xf numFmtId="49" fontId="1" fillId="0" borderId="11" xfId="165" applyNumberFormat="1" applyFont="1" applyBorder="1" applyAlignment="1">
      <alignment horizontal="center" vertical="center"/>
      <protection/>
    </xf>
    <xf numFmtId="0" fontId="4" fillId="0" borderId="0" xfId="161" applyFont="1" applyAlignment="1">
      <alignment horizontal="center" vertical="center"/>
      <protection/>
    </xf>
    <xf numFmtId="49" fontId="4" fillId="0" borderId="11" xfId="165" applyNumberFormat="1" applyFont="1" applyBorder="1" applyAlignment="1">
      <alignment horizontal="center" vertical="center"/>
      <protection/>
    </xf>
    <xf numFmtId="0" fontId="4" fillId="0" borderId="11" xfId="165" applyFont="1" applyBorder="1" applyAlignment="1">
      <alignment vertical="center" wrapText="1"/>
      <protection/>
    </xf>
    <xf numFmtId="0" fontId="1" fillId="0" borderId="11" xfId="165" applyFont="1" applyBorder="1" applyAlignment="1">
      <alignment vertical="center" wrapText="1"/>
      <protection/>
    </xf>
    <xf numFmtId="3" fontId="1" fillId="0" borderId="11" xfId="165" applyNumberFormat="1" applyFont="1" applyBorder="1" applyAlignment="1">
      <alignment horizontal="center" wrapText="1"/>
      <protection/>
    </xf>
    <xf numFmtId="0" fontId="1" fillId="0" borderId="11" xfId="165" applyFont="1" applyBorder="1" applyAlignment="1">
      <alignment horizontal="center" wrapText="1"/>
      <protection/>
    </xf>
    <xf numFmtId="0" fontId="1" fillId="0" borderId="0" xfId="165" applyFont="1" applyAlignment="1">
      <alignment horizontal="left"/>
      <protection/>
    </xf>
    <xf numFmtId="0" fontId="1" fillId="0" borderId="0" xfId="161" applyFont="1" applyAlignment="1">
      <alignment horizontal="right"/>
      <protection/>
    </xf>
    <xf numFmtId="0" fontId="2" fillId="0" borderId="0" xfId="161" applyAlignment="1">
      <alignment horizontal="right"/>
      <protection/>
    </xf>
    <xf numFmtId="0" fontId="1" fillId="0" borderId="0" xfId="165" applyFont="1" applyAlignment="1">
      <alignment horizontal="right"/>
      <protection/>
    </xf>
    <xf numFmtId="0" fontId="1" fillId="0" borderId="0" xfId="166" applyFont="1">
      <alignment/>
      <protection/>
    </xf>
    <xf numFmtId="2" fontId="1" fillId="0" borderId="0" xfId="166" applyNumberFormat="1" applyFont="1">
      <alignment/>
      <protection/>
    </xf>
    <xf numFmtId="0" fontId="1" fillId="0" borderId="0" xfId="166" applyFont="1" applyAlignment="1">
      <alignment horizontal="center"/>
      <protection/>
    </xf>
    <xf numFmtId="0" fontId="0" fillId="0" borderId="0" xfId="163">
      <alignment/>
      <protection/>
    </xf>
    <xf numFmtId="0" fontId="4" fillId="0" borderId="0" xfId="166" applyFont="1">
      <alignment/>
      <protection/>
    </xf>
    <xf numFmtId="180" fontId="4" fillId="0" borderId="11" xfId="166" applyNumberFormat="1" applyFont="1" applyBorder="1" applyAlignment="1">
      <alignment horizontal="center" vertical="center"/>
      <protection/>
    </xf>
    <xf numFmtId="4" fontId="4" fillId="0" borderId="11" xfId="166" applyNumberFormat="1" applyFont="1" applyBorder="1" applyAlignment="1">
      <alignment horizontal="right" vertical="center"/>
      <protection/>
    </xf>
    <xf numFmtId="0" fontId="4" fillId="0" borderId="11" xfId="166" applyFont="1" applyBorder="1" applyAlignment="1">
      <alignment vertical="center" wrapText="1"/>
      <protection/>
    </xf>
    <xf numFmtId="0" fontId="4" fillId="0" borderId="11" xfId="166" applyFont="1" applyBorder="1" applyAlignment="1">
      <alignment horizontal="center" vertical="center"/>
      <protection/>
    </xf>
    <xf numFmtId="4" fontId="1" fillId="0" borderId="11" xfId="166" applyNumberFormat="1" applyFont="1" applyBorder="1" applyAlignment="1">
      <alignment horizontal="right" vertical="center"/>
      <protection/>
    </xf>
    <xf numFmtId="0" fontId="4" fillId="0" borderId="11" xfId="166" applyFont="1" applyBorder="1" applyAlignment="1">
      <alignment horizontal="left" vertical="center" wrapText="1"/>
      <protection/>
    </xf>
    <xf numFmtId="2" fontId="1" fillId="0" borderId="11" xfId="166" applyNumberFormat="1" applyFont="1" applyBorder="1" applyAlignment="1">
      <alignment horizontal="center" wrapText="1"/>
      <protection/>
    </xf>
    <xf numFmtId="0" fontId="1" fillId="0" borderId="11" xfId="166" applyFont="1" applyBorder="1" applyAlignment="1">
      <alignment horizontal="center" wrapText="1"/>
      <protection/>
    </xf>
    <xf numFmtId="0" fontId="1" fillId="0" borderId="0" xfId="166" applyFont="1" applyAlignment="1">
      <alignment horizontal="left"/>
      <protection/>
    </xf>
    <xf numFmtId="2" fontId="1" fillId="0" borderId="0" xfId="163" applyNumberFormat="1" applyFont="1" applyAlignment="1">
      <alignment horizontal="right"/>
      <protection/>
    </xf>
    <xf numFmtId="0" fontId="1" fillId="0" borderId="0" xfId="166" applyFont="1" applyAlignment="1">
      <alignment/>
      <protection/>
    </xf>
    <xf numFmtId="2" fontId="1" fillId="0" borderId="0" xfId="166" applyNumberFormat="1" applyFont="1" applyAlignment="1">
      <alignment horizontal="right"/>
      <protection/>
    </xf>
    <xf numFmtId="4" fontId="1" fillId="0" borderId="11" xfId="161" applyNumberFormat="1" applyFont="1" applyBorder="1" applyAlignment="1">
      <alignment horizontal="center" vertical="top" wrapText="1"/>
      <protection/>
    </xf>
    <xf numFmtId="4" fontId="1" fillId="0" borderId="25" xfId="161" applyNumberFormat="1" applyFont="1" applyBorder="1" applyAlignment="1">
      <alignment horizontal="center" vertical="center" wrapText="1"/>
      <protection/>
    </xf>
    <xf numFmtId="184" fontId="1" fillId="0" borderId="11" xfId="161" applyNumberFormat="1" applyFont="1" applyFill="1" applyBorder="1" applyAlignment="1">
      <alignment horizontal="center" vertical="center" wrapText="1"/>
      <protection/>
    </xf>
    <xf numFmtId="2" fontId="1" fillId="0" borderId="0" xfId="165" applyNumberFormat="1" applyFont="1" applyAlignment="1">
      <alignment horizontal="right"/>
      <protection/>
    </xf>
    <xf numFmtId="2" fontId="1" fillId="0" borderId="0" xfId="0" applyNumberFormat="1" applyFont="1" applyAlignment="1">
      <alignment horizontal="right"/>
    </xf>
    <xf numFmtId="182" fontId="1" fillId="0" borderId="11" xfId="161" applyNumberFormat="1" applyFont="1" applyBorder="1" applyAlignment="1">
      <alignment horizontal="center" vertical="center"/>
      <protection/>
    </xf>
    <xf numFmtId="0" fontId="1" fillId="79" borderId="11" xfId="165" applyFont="1" applyFill="1" applyBorder="1" applyAlignment="1">
      <alignment horizontal="left" vertical="center" wrapText="1"/>
      <protection/>
    </xf>
    <xf numFmtId="0" fontId="1" fillId="79" borderId="11" xfId="165" applyFont="1" applyFill="1" applyBorder="1" applyAlignment="1">
      <alignment horizontal="left" vertical="top" wrapText="1"/>
      <protection/>
    </xf>
    <xf numFmtId="0" fontId="1" fillId="79" borderId="11" xfId="165" applyFont="1" applyFill="1" applyBorder="1" applyAlignment="1">
      <alignment horizontal="justify" vertical="top" wrapText="1"/>
      <protection/>
    </xf>
    <xf numFmtId="0" fontId="1" fillId="79" borderId="11" xfId="165" applyFont="1" applyFill="1" applyBorder="1" applyAlignment="1">
      <alignment horizontal="justify" vertical="center" wrapText="1"/>
      <protection/>
    </xf>
    <xf numFmtId="0" fontId="1" fillId="79" borderId="11" xfId="161" applyFont="1" applyFill="1" applyBorder="1" applyAlignment="1">
      <alignment horizontal="justify" vertical="top" wrapText="1"/>
      <protection/>
    </xf>
    <xf numFmtId="49" fontId="1" fillId="79" borderId="11" xfId="161" applyNumberFormat="1" applyFont="1" applyFill="1" applyBorder="1" applyAlignment="1">
      <alignment horizontal="left" wrapText="1"/>
      <protection/>
    </xf>
    <xf numFmtId="181" fontId="1" fillId="79" borderId="0" xfId="161" applyNumberFormat="1" applyFont="1" applyFill="1" applyAlignment="1">
      <alignment horizontal="center"/>
      <protection/>
    </xf>
    <xf numFmtId="3" fontId="4" fillId="79" borderId="11" xfId="161" applyNumberFormat="1" applyFont="1" applyFill="1" applyBorder="1" applyAlignment="1">
      <alignment horizontal="center" vertical="center" wrapText="1"/>
      <protection/>
    </xf>
    <xf numFmtId="49" fontId="1" fillId="79" borderId="11" xfId="161" applyNumberFormat="1" applyFont="1" applyFill="1" applyBorder="1" applyAlignment="1">
      <alignment horizontal="center" wrapText="1"/>
      <protection/>
    </xf>
    <xf numFmtId="4" fontId="4" fillId="79" borderId="11" xfId="161" applyNumberFormat="1" applyFont="1" applyFill="1" applyBorder="1" applyAlignment="1">
      <alignment horizontal="center" wrapText="1"/>
      <protection/>
    </xf>
    <xf numFmtId="4" fontId="1" fillId="79" borderId="11" xfId="161" applyNumberFormat="1" applyFont="1" applyFill="1" applyBorder="1" applyAlignment="1">
      <alignment horizontal="center" wrapText="1"/>
      <protection/>
    </xf>
    <xf numFmtId="2" fontId="1" fillId="79" borderId="11" xfId="161" applyNumberFormat="1" applyFont="1" applyFill="1" applyBorder="1" applyAlignment="1">
      <alignment horizontal="center" wrapText="1"/>
      <protection/>
    </xf>
    <xf numFmtId="2" fontId="1" fillId="79" borderId="11" xfId="161" applyNumberFormat="1" applyFont="1" applyFill="1" applyBorder="1" applyAlignment="1">
      <alignment horizontal="center"/>
      <protection/>
    </xf>
    <xf numFmtId="2" fontId="4" fillId="79" borderId="11" xfId="161" applyNumberFormat="1" applyFont="1" applyFill="1" applyBorder="1" applyAlignment="1">
      <alignment horizontal="center"/>
      <protection/>
    </xf>
    <xf numFmtId="4" fontId="4" fillId="79" borderId="11" xfId="161" applyNumberFormat="1" applyFont="1" applyFill="1" applyBorder="1" applyAlignment="1">
      <alignment horizontal="center"/>
      <protection/>
    </xf>
    <xf numFmtId="4" fontId="1" fillId="79" borderId="11" xfId="161" applyNumberFormat="1" applyFont="1" applyFill="1" applyBorder="1" applyAlignment="1">
      <alignment horizontal="center"/>
      <protection/>
    </xf>
    <xf numFmtId="2" fontId="1" fillId="79" borderId="23" xfId="161" applyNumberFormat="1" applyFont="1" applyFill="1" applyBorder="1" applyAlignment="1">
      <alignment horizontal="center" wrapText="1"/>
      <protection/>
    </xf>
    <xf numFmtId="2" fontId="4" fillId="79" borderId="11" xfId="161" applyNumberFormat="1" applyFont="1" applyFill="1" applyBorder="1" applyAlignment="1">
      <alignment horizontal="center" wrapText="1"/>
      <protection/>
    </xf>
    <xf numFmtId="4" fontId="1" fillId="79" borderId="0" xfId="161" applyNumberFormat="1" applyFont="1" applyFill="1" applyAlignment="1">
      <alignment horizontal="center"/>
      <protection/>
    </xf>
    <xf numFmtId="2" fontId="1" fillId="79" borderId="0" xfId="161" applyNumberFormat="1" applyFont="1" applyFill="1" applyBorder="1" applyAlignment="1">
      <alignment horizontal="center"/>
      <protection/>
    </xf>
    <xf numFmtId="179" fontId="1" fillId="79" borderId="0" xfId="175" applyFont="1" applyFill="1" applyAlignment="1">
      <alignment horizontal="center"/>
    </xf>
    <xf numFmtId="0" fontId="1" fillId="0" borderId="11" xfId="166" applyFont="1" applyBorder="1" applyAlignment="1">
      <alignment horizontal="center"/>
      <protection/>
    </xf>
    <xf numFmtId="4" fontId="1" fillId="79" borderId="0" xfId="161" applyNumberFormat="1" applyFont="1" applyFill="1" applyBorder="1" applyAlignment="1">
      <alignment horizontal="right"/>
      <protection/>
    </xf>
    <xf numFmtId="191" fontId="4" fillId="79" borderId="11" xfId="161" applyNumberFormat="1" applyFont="1" applyFill="1" applyBorder="1" applyAlignment="1">
      <alignment horizontal="center" vertical="center" wrapText="1"/>
      <protection/>
    </xf>
    <xf numFmtId="3" fontId="1" fillId="79" borderId="11" xfId="161" applyNumberFormat="1" applyFont="1" applyFill="1" applyBorder="1" applyAlignment="1">
      <alignment horizontal="center" wrapText="1"/>
      <protection/>
    </xf>
    <xf numFmtId="4" fontId="1" fillId="79" borderId="23" xfId="161" applyNumberFormat="1" applyFont="1" applyFill="1" applyBorder="1" applyAlignment="1">
      <alignment horizontal="center"/>
      <protection/>
    </xf>
    <xf numFmtId="4" fontId="1" fillId="79" borderId="0" xfId="161" applyNumberFormat="1" applyFont="1" applyFill="1" applyBorder="1" applyAlignment="1">
      <alignment horizontal="center"/>
      <protection/>
    </xf>
    <xf numFmtId="4" fontId="1" fillId="79" borderId="0" xfId="175" applyNumberFormat="1" applyFont="1" applyFill="1" applyAlignment="1">
      <alignment horizontal="center"/>
    </xf>
    <xf numFmtId="4" fontId="4" fillId="79" borderId="11" xfId="161" applyNumberFormat="1" applyFont="1" applyFill="1" applyBorder="1" applyAlignment="1">
      <alignment horizontal="center" vertical="center" wrapText="1"/>
      <protection/>
    </xf>
    <xf numFmtId="0" fontId="1" fillId="79" borderId="0" xfId="161" applyFont="1" applyFill="1" applyAlignment="1">
      <alignment horizontal="left"/>
      <protection/>
    </xf>
    <xf numFmtId="49" fontId="1" fillId="79" borderId="0" xfId="161" applyNumberFormat="1" applyFont="1" applyFill="1" applyAlignment="1">
      <alignment horizontal="left"/>
      <protection/>
    </xf>
    <xf numFmtId="0" fontId="3" fillId="79" borderId="0" xfId="161" applyFont="1" applyFill="1" applyAlignment="1">
      <alignment/>
      <protection/>
    </xf>
    <xf numFmtId="0" fontId="1" fillId="79" borderId="0" xfId="161" applyFont="1" applyFill="1" applyAlignment="1">
      <alignment horizontal="center"/>
      <protection/>
    </xf>
    <xf numFmtId="2" fontId="1" fillId="79" borderId="0" xfId="165" applyNumberFormat="1" applyFont="1" applyFill="1" applyAlignment="1">
      <alignment horizontal="right"/>
      <protection/>
    </xf>
    <xf numFmtId="0" fontId="1" fillId="79" borderId="0" xfId="161" applyFont="1" applyFill="1">
      <alignment/>
      <protection/>
    </xf>
    <xf numFmtId="2" fontId="1" fillId="79" borderId="0" xfId="0" applyNumberFormat="1" applyFont="1" applyFill="1" applyAlignment="1">
      <alignment horizontal="right"/>
    </xf>
    <xf numFmtId="0" fontId="4" fillId="79" borderId="0" xfId="161" applyFont="1" applyFill="1" applyAlignment="1">
      <alignment horizontal="left" wrapText="1"/>
      <protection/>
    </xf>
    <xf numFmtId="49" fontId="4" fillId="79" borderId="0" xfId="161" applyNumberFormat="1" applyFont="1" applyFill="1" applyAlignment="1">
      <alignment horizontal="left" wrapText="1"/>
      <protection/>
    </xf>
    <xf numFmtId="0" fontId="5" fillId="79" borderId="0" xfId="161" applyFont="1" applyFill="1" applyAlignment="1">
      <alignment horizontal="center" wrapText="1"/>
      <protection/>
    </xf>
    <xf numFmtId="0" fontId="4" fillId="79" borderId="11" xfId="161" applyFont="1" applyFill="1" applyBorder="1" applyAlignment="1">
      <alignment horizontal="center" vertical="center" wrapText="1"/>
      <protection/>
    </xf>
    <xf numFmtId="49" fontId="4" fillId="79" borderId="11" xfId="161" applyNumberFormat="1" applyFont="1" applyFill="1" applyBorder="1" applyAlignment="1">
      <alignment horizontal="center" vertical="center" wrapText="1"/>
      <protection/>
    </xf>
    <xf numFmtId="180" fontId="4" fillId="79" borderId="11" xfId="161" applyNumberFormat="1" applyFont="1" applyFill="1" applyBorder="1" applyAlignment="1">
      <alignment horizontal="center" vertical="center" wrapText="1"/>
      <protection/>
    </xf>
    <xf numFmtId="0" fontId="4" fillId="79" borderId="0" xfId="161" applyFont="1" applyFill="1">
      <alignment/>
      <protection/>
    </xf>
    <xf numFmtId="0" fontId="1" fillId="79" borderId="11" xfId="161" applyFont="1" applyFill="1" applyBorder="1" applyAlignment="1">
      <alignment horizontal="center"/>
      <protection/>
    </xf>
    <xf numFmtId="49" fontId="4" fillId="79" borderId="11" xfId="161" applyNumberFormat="1" applyFont="1" applyFill="1" applyBorder="1" applyAlignment="1">
      <alignment horizontal="left" wrapText="1"/>
      <protection/>
    </xf>
    <xf numFmtId="49" fontId="5" fillId="79" borderId="11" xfId="161" applyNumberFormat="1" applyFont="1" applyFill="1" applyBorder="1" applyAlignment="1">
      <alignment wrapText="1"/>
      <protection/>
    </xf>
    <xf numFmtId="183" fontId="4" fillId="79" borderId="11" xfId="161" applyNumberFormat="1" applyFont="1" applyFill="1" applyBorder="1" applyAlignment="1">
      <alignment horizontal="center"/>
      <protection/>
    </xf>
    <xf numFmtId="49" fontId="3" fillId="79" borderId="11" xfId="161" applyNumberFormat="1" applyFont="1" applyFill="1" applyBorder="1" applyAlignment="1">
      <alignment wrapText="1"/>
      <protection/>
    </xf>
    <xf numFmtId="183" fontId="1" fillId="79" borderId="11" xfId="161" applyNumberFormat="1" applyFont="1" applyFill="1" applyBorder="1" applyAlignment="1">
      <alignment horizontal="center"/>
      <protection/>
    </xf>
    <xf numFmtId="0" fontId="3" fillId="79" borderId="11" xfId="161" applyFont="1" applyFill="1" applyBorder="1" applyAlignment="1">
      <alignment horizontal="left" wrapText="1"/>
      <protection/>
    </xf>
    <xf numFmtId="0" fontId="3" fillId="79" borderId="11" xfId="161" applyFont="1" applyFill="1" applyBorder="1" applyAlignment="1">
      <alignment wrapText="1"/>
      <protection/>
    </xf>
    <xf numFmtId="49" fontId="1" fillId="79" borderId="11" xfId="161" applyNumberFormat="1" applyFont="1" applyFill="1" applyBorder="1" applyAlignment="1">
      <alignment/>
      <protection/>
    </xf>
    <xf numFmtId="49" fontId="1" fillId="79" borderId="11" xfId="161" applyNumberFormat="1" applyFont="1" applyFill="1" applyBorder="1" applyAlignment="1">
      <alignment horizontal="left"/>
      <protection/>
    </xf>
    <xf numFmtId="49" fontId="1" fillId="79" borderId="11" xfId="161" applyNumberFormat="1" applyFont="1" applyFill="1" applyBorder="1" applyAlignment="1">
      <alignment wrapText="1"/>
      <protection/>
    </xf>
    <xf numFmtId="49" fontId="7" fillId="79" borderId="11" xfId="161" applyNumberFormat="1" applyFont="1" applyFill="1" applyBorder="1" applyAlignment="1">
      <alignment horizontal="left" wrapText="1"/>
      <protection/>
    </xf>
    <xf numFmtId="0" fontId="1" fillId="79" borderId="11" xfId="0" applyFont="1" applyFill="1" applyBorder="1" applyAlignment="1">
      <alignment horizontal="left"/>
    </xf>
    <xf numFmtId="0" fontId="1" fillId="79" borderId="11" xfId="161" applyFont="1" applyFill="1" applyBorder="1" applyAlignment="1">
      <alignment horizontal="left"/>
      <protection/>
    </xf>
    <xf numFmtId="0" fontId="3" fillId="79" borderId="11" xfId="0" applyFont="1" applyFill="1" applyBorder="1" applyAlignment="1">
      <alignment wrapText="1"/>
    </xf>
    <xf numFmtId="183" fontId="1" fillId="79" borderId="11" xfId="161" applyNumberFormat="1" applyFont="1" applyFill="1" applyBorder="1" applyAlignment="1">
      <alignment horizontal="center" wrapText="1"/>
      <protection/>
    </xf>
    <xf numFmtId="49" fontId="3" fillId="79" borderId="11" xfId="161" applyNumberFormat="1" applyFont="1" applyFill="1" applyBorder="1" applyAlignment="1">
      <alignment horizontal="center" wrapText="1"/>
      <protection/>
    </xf>
    <xf numFmtId="0" fontId="3" fillId="79" borderId="11" xfId="0" applyFont="1" applyFill="1" applyBorder="1" applyAlignment="1">
      <alignment horizontal="left" wrapText="1"/>
    </xf>
    <xf numFmtId="49" fontId="4" fillId="79" borderId="11" xfId="161" applyNumberFormat="1" applyFont="1" applyFill="1" applyBorder="1" applyAlignment="1">
      <alignment horizontal="left"/>
      <protection/>
    </xf>
    <xf numFmtId="2" fontId="1" fillId="79" borderId="26" xfId="161" applyNumberFormat="1" applyFont="1" applyFill="1" applyBorder="1" applyAlignment="1">
      <alignment horizontal="center" wrapText="1"/>
      <protection/>
    </xf>
    <xf numFmtId="4" fontId="1" fillId="79" borderId="26" xfId="161" applyNumberFormat="1" applyFont="1" applyFill="1" applyBorder="1" applyAlignment="1">
      <alignment horizontal="center" wrapText="1"/>
      <protection/>
    </xf>
    <xf numFmtId="49" fontId="3" fillId="79" borderId="29" xfId="0" applyNumberFormat="1" applyFont="1" applyFill="1" applyBorder="1" applyAlignment="1">
      <alignment horizontal="left" vertical="center" wrapText="1"/>
    </xf>
    <xf numFmtId="49" fontId="1" fillId="79" borderId="11" xfId="161" applyNumberFormat="1" applyFont="1" applyFill="1" applyBorder="1" applyAlignment="1">
      <alignment horizontal="left" vertical="center" wrapText="1"/>
      <protection/>
    </xf>
    <xf numFmtId="49" fontId="3" fillId="79" borderId="11" xfId="161" applyNumberFormat="1" applyFont="1" applyFill="1" applyBorder="1" applyAlignment="1">
      <alignment horizontal="left" wrapText="1"/>
      <protection/>
    </xf>
    <xf numFmtId="49" fontId="3" fillId="79" borderId="11" xfId="161" applyNumberFormat="1" applyFont="1" applyFill="1" applyBorder="1" applyAlignment="1">
      <alignment horizontal="left" vertical="center" wrapText="1"/>
      <protection/>
    </xf>
    <xf numFmtId="49" fontId="3" fillId="79" borderId="11" xfId="161" applyNumberFormat="1" applyFont="1" applyFill="1" applyBorder="1" applyAlignment="1">
      <alignment horizontal="center" vertical="center" wrapText="1"/>
      <protection/>
    </xf>
    <xf numFmtId="0" fontId="3" fillId="79" borderId="11" xfId="0" applyFont="1" applyFill="1" applyBorder="1" applyAlignment="1">
      <alignment horizontal="center"/>
    </xf>
    <xf numFmtId="0" fontId="3" fillId="79" borderId="11" xfId="161" applyFont="1" applyFill="1" applyBorder="1" applyAlignment="1">
      <alignment horizontal="center"/>
      <protection/>
    </xf>
    <xf numFmtId="12" fontId="3" fillId="79" borderId="11" xfId="161" applyNumberFormat="1" applyFont="1" applyFill="1" applyBorder="1" applyAlignment="1">
      <alignment horizontal="left" wrapText="1"/>
      <protection/>
    </xf>
    <xf numFmtId="0" fontId="3" fillId="79" borderId="25" xfId="0" applyFont="1" applyFill="1" applyBorder="1" applyAlignment="1">
      <alignment horizontal="left" wrapText="1"/>
    </xf>
    <xf numFmtId="0" fontId="1" fillId="79" borderId="11" xfId="161" applyFont="1" applyFill="1" applyBorder="1" applyAlignment="1">
      <alignment/>
      <protection/>
    </xf>
    <xf numFmtId="49" fontId="1" fillId="79" borderId="23" xfId="161" applyNumberFormat="1" applyFont="1" applyFill="1" applyBorder="1" applyAlignment="1">
      <alignment horizontal="left" wrapText="1"/>
      <protection/>
    </xf>
    <xf numFmtId="0" fontId="1" fillId="79" borderId="23" xfId="161" applyFont="1" applyFill="1" applyBorder="1" applyAlignment="1">
      <alignment horizontal="left"/>
      <protection/>
    </xf>
    <xf numFmtId="0" fontId="3" fillId="79" borderId="0" xfId="161" applyFont="1" applyFill="1" applyAlignment="1">
      <alignment wrapText="1"/>
      <protection/>
    </xf>
    <xf numFmtId="4" fontId="1" fillId="79" borderId="23" xfId="161" applyNumberFormat="1" applyFont="1" applyFill="1" applyBorder="1" applyAlignment="1">
      <alignment horizontal="center" wrapText="1"/>
      <protection/>
    </xf>
    <xf numFmtId="180" fontId="1" fillId="79" borderId="11" xfId="161" applyNumberFormat="1" applyFont="1" applyFill="1" applyBorder="1" applyAlignment="1">
      <alignment horizontal="center"/>
      <protection/>
    </xf>
    <xf numFmtId="49" fontId="3" fillId="79" borderId="25" xfId="161" applyNumberFormat="1" applyFont="1" applyFill="1" applyBorder="1" applyAlignment="1">
      <alignment wrapText="1"/>
      <protection/>
    </xf>
    <xf numFmtId="0" fontId="3" fillId="79" borderId="11" xfId="161" applyNumberFormat="1" applyFont="1" applyFill="1" applyBorder="1" applyAlignment="1">
      <alignment horizontal="left" wrapText="1"/>
      <protection/>
    </xf>
    <xf numFmtId="12" fontId="3" fillId="79" borderId="11" xfId="161" applyNumberFormat="1" applyFont="1" applyFill="1" applyBorder="1" applyAlignment="1">
      <alignment wrapText="1"/>
      <protection/>
    </xf>
    <xf numFmtId="0" fontId="3" fillId="79" borderId="11" xfId="161" applyFont="1" applyFill="1" applyBorder="1" applyAlignment="1">
      <alignment horizontal="left" vertical="center" wrapText="1"/>
      <protection/>
    </xf>
    <xf numFmtId="0" fontId="5" fillId="79" borderId="11" xfId="161" applyFont="1" applyFill="1" applyBorder="1" applyAlignment="1">
      <alignment horizontal="left" wrapText="1"/>
      <protection/>
    </xf>
    <xf numFmtId="49" fontId="5" fillId="79" borderId="11" xfId="161" applyNumberFormat="1" applyFont="1" applyFill="1" applyBorder="1" applyAlignment="1">
      <alignment horizontal="left" wrapText="1"/>
      <protection/>
    </xf>
    <xf numFmtId="3" fontId="3" fillId="79" borderId="11" xfId="0" applyNumberFormat="1" applyFont="1" applyFill="1" applyBorder="1" applyAlignment="1">
      <alignment wrapText="1"/>
    </xf>
    <xf numFmtId="0" fontId="3" fillId="79" borderId="11" xfId="0" applyFont="1" applyFill="1" applyBorder="1" applyAlignment="1">
      <alignment horizontal="left"/>
    </xf>
    <xf numFmtId="0" fontId="5" fillId="79" borderId="11" xfId="161" applyFont="1" applyFill="1" applyBorder="1" applyAlignment="1">
      <alignment/>
      <protection/>
    </xf>
    <xf numFmtId="0" fontId="1" fillId="79" borderId="0" xfId="161" applyFont="1" applyFill="1" applyBorder="1" applyAlignment="1">
      <alignment horizontal="center"/>
      <protection/>
    </xf>
    <xf numFmtId="49" fontId="1" fillId="79" borderId="0" xfId="165" applyNumberFormat="1" applyFont="1" applyFill="1" applyAlignment="1">
      <alignment horizontal="right" wrapText="1"/>
      <protection/>
    </xf>
    <xf numFmtId="183" fontId="4" fillId="79" borderId="11" xfId="161" applyNumberFormat="1" applyFont="1" applyFill="1" applyBorder="1" applyAlignment="1">
      <alignment horizontal="center" vertical="center" wrapText="1"/>
      <protection/>
    </xf>
    <xf numFmtId="0" fontId="4" fillId="79" borderId="0" xfId="161" applyFont="1" applyFill="1" applyAlignment="1">
      <alignment horizontal="center" vertical="center"/>
      <protection/>
    </xf>
    <xf numFmtId="49" fontId="1" fillId="79" borderId="11" xfId="161" applyNumberFormat="1" applyFont="1" applyFill="1" applyBorder="1" applyAlignment="1">
      <alignment horizontal="center" vertical="center" wrapText="1"/>
      <protection/>
    </xf>
    <xf numFmtId="49" fontId="1" fillId="79" borderId="25" xfId="161" applyNumberFormat="1" applyFont="1" applyFill="1" applyBorder="1" applyAlignment="1">
      <alignment horizontal="center" vertical="center" wrapText="1"/>
      <protection/>
    </xf>
    <xf numFmtId="3" fontId="1" fillId="79" borderId="11" xfId="161" applyNumberFormat="1" applyFont="1" applyFill="1" applyBorder="1" applyAlignment="1">
      <alignment horizontal="center" vertical="center" wrapText="1"/>
      <protection/>
    </xf>
    <xf numFmtId="1" fontId="1" fillId="79" borderId="11" xfId="161" applyNumberFormat="1" applyFont="1" applyFill="1" applyBorder="1" applyAlignment="1">
      <alignment horizontal="center" vertical="center" wrapText="1"/>
      <protection/>
    </xf>
    <xf numFmtId="49" fontId="4" fillId="79" borderId="11" xfId="161" applyNumberFormat="1" applyFont="1" applyFill="1" applyBorder="1" applyAlignment="1">
      <alignment horizontal="left" vertical="center" wrapText="1"/>
      <protection/>
    </xf>
    <xf numFmtId="183" fontId="4" fillId="79" borderId="11" xfId="161" applyNumberFormat="1" applyFont="1" applyFill="1" applyBorder="1" applyAlignment="1">
      <alignment horizontal="center" wrapText="1"/>
      <protection/>
    </xf>
    <xf numFmtId="49" fontId="1" fillId="79" borderId="11" xfId="161" applyNumberFormat="1" applyFont="1" applyFill="1" applyBorder="1" applyAlignment="1">
      <alignment horizontal="left" vertical="center"/>
      <protection/>
    </xf>
    <xf numFmtId="49" fontId="1" fillId="79" borderId="11" xfId="161" applyNumberFormat="1" applyFont="1" applyFill="1" applyBorder="1">
      <alignment/>
      <protection/>
    </xf>
    <xf numFmtId="0" fontId="1" fillId="79" borderId="11" xfId="161" applyFont="1" applyFill="1" applyBorder="1">
      <alignment/>
      <protection/>
    </xf>
    <xf numFmtId="49" fontId="1" fillId="79" borderId="29" xfId="0" applyNumberFormat="1" applyFont="1" applyFill="1" applyBorder="1" applyAlignment="1">
      <alignment horizontal="left" vertical="center" wrapText="1"/>
    </xf>
    <xf numFmtId="49" fontId="4" fillId="79" borderId="11" xfId="161" applyNumberFormat="1" applyFont="1" applyFill="1" applyBorder="1" applyAlignment="1">
      <alignment horizontal="left" vertical="center"/>
      <protection/>
    </xf>
    <xf numFmtId="49" fontId="4" fillId="79" borderId="11" xfId="161" applyNumberFormat="1" applyFont="1" applyFill="1" applyBorder="1" applyAlignment="1">
      <alignment horizontal="center" wrapText="1"/>
      <protection/>
    </xf>
    <xf numFmtId="4" fontId="4" fillId="79" borderId="11" xfId="177" applyNumberFormat="1" applyFont="1" applyFill="1" applyBorder="1" applyAlignment="1">
      <alignment horizontal="center" wrapText="1"/>
    </xf>
    <xf numFmtId="43" fontId="4" fillId="79" borderId="11" xfId="177" applyFont="1" applyFill="1" applyBorder="1" applyAlignment="1">
      <alignment horizontal="center" wrapText="1"/>
    </xf>
    <xf numFmtId="183" fontId="1" fillId="79" borderId="0" xfId="161" applyNumberFormat="1" applyFont="1" applyFill="1" applyBorder="1" applyAlignment="1">
      <alignment horizontal="center"/>
      <protection/>
    </xf>
    <xf numFmtId="0" fontId="1" fillId="79" borderId="0" xfId="161" applyFont="1" applyFill="1" applyAlignment="1">
      <alignment wrapText="1"/>
      <protection/>
    </xf>
    <xf numFmtId="49" fontId="4" fillId="79" borderId="11" xfId="161" applyNumberFormat="1" applyFont="1" applyFill="1" applyBorder="1" applyAlignment="1">
      <alignment wrapText="1"/>
      <protection/>
    </xf>
    <xf numFmtId="0" fontId="1" fillId="79" borderId="11" xfId="161" applyFont="1" applyFill="1" applyBorder="1" applyAlignment="1">
      <alignment wrapText="1"/>
      <protection/>
    </xf>
    <xf numFmtId="3" fontId="1" fillId="79" borderId="11" xfId="0" applyNumberFormat="1" applyFont="1" applyFill="1" applyBorder="1" applyAlignment="1">
      <alignment wrapText="1"/>
    </xf>
    <xf numFmtId="0" fontId="1" fillId="79" borderId="11" xfId="0" applyFont="1" applyFill="1" applyBorder="1" applyAlignment="1">
      <alignment wrapText="1"/>
    </xf>
    <xf numFmtId="0" fontId="4" fillId="79" borderId="11" xfId="161" applyFont="1" applyFill="1" applyBorder="1" applyAlignment="1">
      <alignment wrapText="1"/>
      <protection/>
    </xf>
    <xf numFmtId="0" fontId="1" fillId="79" borderId="11" xfId="161" applyFont="1" applyFill="1" applyBorder="1" applyAlignment="1">
      <alignment horizontal="left" vertical="center" wrapText="1"/>
      <protection/>
    </xf>
    <xf numFmtId="0" fontId="1" fillId="79" borderId="11" xfId="161" applyFont="1" applyFill="1" applyBorder="1" applyAlignment="1">
      <alignment horizontal="left" wrapText="1"/>
      <protection/>
    </xf>
    <xf numFmtId="49" fontId="1" fillId="79" borderId="25" xfId="161" applyNumberFormat="1" applyFont="1" applyFill="1" applyBorder="1" applyAlignment="1">
      <alignment wrapText="1"/>
      <protection/>
    </xf>
    <xf numFmtId="0" fontId="1" fillId="79" borderId="25" xfId="0" applyFont="1" applyFill="1" applyBorder="1" applyAlignment="1">
      <alignment horizontal="left" wrapText="1"/>
    </xf>
    <xf numFmtId="12" fontId="1" fillId="79" borderId="11" xfId="161" applyNumberFormat="1" applyFont="1" applyFill="1" applyBorder="1" applyAlignment="1">
      <alignment wrapText="1"/>
      <protection/>
    </xf>
    <xf numFmtId="0" fontId="1" fillId="79" borderId="11" xfId="0" applyFont="1" applyFill="1" applyBorder="1" applyAlignment="1">
      <alignment horizontal="left" wrapText="1"/>
    </xf>
    <xf numFmtId="0" fontId="1" fillId="79" borderId="11" xfId="161" applyNumberFormat="1" applyFont="1" applyFill="1" applyBorder="1" applyAlignment="1">
      <alignment wrapText="1"/>
      <protection/>
    </xf>
    <xf numFmtId="49" fontId="1" fillId="79" borderId="11" xfId="161" applyNumberFormat="1" applyFont="1" applyFill="1" applyBorder="1" applyAlignment="1">
      <alignment vertical="top" wrapText="1"/>
      <protection/>
    </xf>
    <xf numFmtId="0" fontId="1" fillId="0" borderId="11" xfId="162" applyFont="1" applyBorder="1" applyAlignment="1">
      <alignment horizontal="center" vertical="top"/>
      <protection/>
    </xf>
    <xf numFmtId="0" fontId="1" fillId="0" borderId="11" xfId="162" applyFont="1" applyBorder="1" applyAlignment="1">
      <alignment horizontal="left" vertical="top" wrapText="1"/>
      <protection/>
    </xf>
    <xf numFmtId="0" fontId="37" fillId="0" borderId="11" xfId="163" applyFont="1" applyBorder="1">
      <alignment/>
      <protection/>
    </xf>
    <xf numFmtId="0" fontId="1" fillId="0" borderId="11" xfId="163" applyFont="1" applyBorder="1">
      <alignment/>
      <protection/>
    </xf>
    <xf numFmtId="0" fontId="1" fillId="0" borderId="11" xfId="166" applyFont="1" applyBorder="1" applyAlignment="1">
      <alignment horizontal="left"/>
      <protection/>
    </xf>
    <xf numFmtId="0" fontId="1" fillId="0" borderId="11" xfId="166" applyFont="1" applyBorder="1" applyAlignment="1">
      <alignment horizontal="left" wrapText="1"/>
      <protection/>
    </xf>
    <xf numFmtId="0" fontId="1" fillId="0" borderId="11" xfId="165" applyFont="1" applyBorder="1" applyAlignment="1">
      <alignment horizontal="center" vertical="center"/>
      <protection/>
    </xf>
    <xf numFmtId="0" fontId="4" fillId="0" borderId="0" xfId="165" applyFont="1" applyAlignment="1">
      <alignment horizontal="center" vertical="center" wrapText="1"/>
      <protection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79" borderId="0" xfId="161" applyFont="1" applyFill="1" applyAlignment="1">
      <alignment horizontal="center" wrapText="1"/>
      <protection/>
    </xf>
    <xf numFmtId="49" fontId="1" fillId="79" borderId="0" xfId="165" applyNumberFormat="1" applyFont="1" applyFill="1" applyAlignment="1">
      <alignment horizontal="right" wrapText="1"/>
      <protection/>
    </xf>
    <xf numFmtId="0" fontId="4" fillId="79" borderId="26" xfId="161" applyFont="1" applyFill="1" applyBorder="1" applyAlignment="1">
      <alignment horizontal="center" vertical="center" wrapText="1"/>
      <protection/>
    </xf>
    <xf numFmtId="0" fontId="4" fillId="79" borderId="25" xfId="161" applyFont="1" applyFill="1" applyBorder="1" applyAlignment="1">
      <alignment horizontal="center" vertical="center" wrapText="1"/>
      <protection/>
    </xf>
    <xf numFmtId="0" fontId="4" fillId="79" borderId="0" xfId="161" applyFont="1" applyFill="1" applyAlignment="1">
      <alignment horizontal="center" vertical="center" wrapText="1"/>
      <protection/>
    </xf>
    <xf numFmtId="0" fontId="36" fillId="0" borderId="0" xfId="163" applyFont="1" applyAlignment="1">
      <alignment horizontal="center" vertical="center" wrapText="1"/>
      <protection/>
    </xf>
  </cellXfs>
  <cellStyles count="1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 2" xfId="161"/>
    <cellStyle name="Обычный 2 2" xfId="162"/>
    <cellStyle name="Обычный 3" xfId="163"/>
    <cellStyle name="Обычный 4" xfId="164"/>
    <cellStyle name="Обычный_Доходы на 2008-2010  ЗС" xfId="165"/>
    <cellStyle name="Обычный_Доходы на 2008-2010  ЗС 2" xfId="166"/>
    <cellStyle name="Followed Hyperlink" xfId="167"/>
    <cellStyle name="Плохой" xfId="168"/>
    <cellStyle name="Пояснение" xfId="169"/>
    <cellStyle name="Примечание" xfId="170"/>
    <cellStyle name="Percent" xfId="171"/>
    <cellStyle name="Связанная ячейка" xfId="172"/>
    <cellStyle name="Стиль 1" xfId="173"/>
    <cellStyle name="Текст предупреждения" xfId="174"/>
    <cellStyle name="Comma" xfId="175"/>
    <cellStyle name="Comma [0]" xfId="176"/>
    <cellStyle name="Финансовый 2" xfId="177"/>
    <cellStyle name="Хороший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24"/>
  <sheetViews>
    <sheetView view="pageLayout" zoomScale="75" zoomScaleNormal="60" zoomScalePageLayoutView="75" workbookViewId="0" topLeftCell="C1">
      <selection activeCell="H6" sqref="H6"/>
    </sheetView>
  </sheetViews>
  <sheetFormatPr defaultColWidth="9.140625" defaultRowHeight="12.75"/>
  <cols>
    <col min="1" max="1" width="12.421875" style="2" customWidth="1"/>
    <col min="2" max="2" width="32.7109375" style="3" customWidth="1"/>
    <col min="3" max="3" width="112.421875" style="2" customWidth="1"/>
    <col min="4" max="4" width="22.00390625" style="2" customWidth="1"/>
    <col min="5" max="5" width="20.421875" style="2" customWidth="1"/>
    <col min="6" max="6" width="22.00390625" style="2" customWidth="1"/>
    <col min="7" max="7" width="16.7109375" style="2" customWidth="1"/>
    <col min="8" max="16384" width="9.140625" style="2" customWidth="1"/>
  </cols>
  <sheetData>
    <row r="1" spans="3:7" ht="18.75">
      <c r="C1" s="73"/>
      <c r="D1" s="73"/>
      <c r="E1" s="73"/>
      <c r="F1" s="94" t="s">
        <v>781</v>
      </c>
      <c r="G1" s="73"/>
    </row>
    <row r="2" spans="3:7" ht="18.75">
      <c r="C2" s="73"/>
      <c r="D2" s="73"/>
      <c r="E2" s="73"/>
      <c r="F2" s="94" t="s">
        <v>849</v>
      </c>
      <c r="G2" s="73"/>
    </row>
    <row r="3" spans="3:7" ht="18.75">
      <c r="C3" s="73"/>
      <c r="D3" s="73"/>
      <c r="E3" s="73"/>
      <c r="F3" s="94" t="s">
        <v>850</v>
      </c>
      <c r="G3" s="72"/>
    </row>
    <row r="4" spans="3:7" ht="18.75">
      <c r="C4" s="71"/>
      <c r="D4" s="226" t="s">
        <v>915</v>
      </c>
      <c r="E4" s="227"/>
      <c r="F4" s="227"/>
      <c r="G4" s="71"/>
    </row>
    <row r="5" spans="3:5" ht="18.75">
      <c r="C5" s="70"/>
      <c r="E5" s="70"/>
    </row>
    <row r="6" spans="1:6" ht="45.75" customHeight="1">
      <c r="A6" s="225" t="s">
        <v>891</v>
      </c>
      <c r="B6" s="225"/>
      <c r="C6" s="225"/>
      <c r="D6" s="225"/>
      <c r="E6" s="225"/>
      <c r="F6" s="225"/>
    </row>
    <row r="7" ht="18.75">
      <c r="F7" s="73" t="s">
        <v>461</v>
      </c>
    </row>
    <row r="8" spans="1:6" ht="37.5">
      <c r="A8" s="224" t="s">
        <v>780</v>
      </c>
      <c r="B8" s="224"/>
      <c r="C8" s="22" t="s">
        <v>779</v>
      </c>
      <c r="D8" s="69" t="s">
        <v>572</v>
      </c>
      <c r="E8" s="69" t="s">
        <v>522</v>
      </c>
      <c r="F8" s="69" t="s">
        <v>570</v>
      </c>
    </row>
    <row r="9" spans="1:6" ht="18.75">
      <c r="A9" s="6">
        <v>1</v>
      </c>
      <c r="B9" s="6">
        <v>2</v>
      </c>
      <c r="C9" s="22">
        <v>3</v>
      </c>
      <c r="D9" s="68">
        <v>4</v>
      </c>
      <c r="E9" s="22"/>
      <c r="F9" s="68">
        <v>4</v>
      </c>
    </row>
    <row r="10" spans="1:6" s="8" customFormat="1" ht="26.25" customHeight="1">
      <c r="A10" s="32">
        <v>0</v>
      </c>
      <c r="B10" s="37" t="s">
        <v>778</v>
      </c>
      <c r="C10" s="5" t="s">
        <v>777</v>
      </c>
      <c r="D10" s="4">
        <f>D11+D38+D71+D33+D23+D64+D50+D29+D57+D87+D17+D36</f>
        <v>53775.521</v>
      </c>
      <c r="E10" s="4">
        <f>E11+E38+E71+E33+E23+E64+E50+E29+E57+E87+E17+E36</f>
        <v>55956.03285999999</v>
      </c>
      <c r="F10" s="4">
        <f aca="true" t="shared" si="0" ref="F10:F25">E10/D10*100</f>
        <v>104.05484097494842</v>
      </c>
    </row>
    <row r="11" spans="1:6" ht="21" customHeight="1">
      <c r="A11" s="32">
        <v>0</v>
      </c>
      <c r="B11" s="37" t="s">
        <v>776</v>
      </c>
      <c r="C11" s="5" t="s">
        <v>775</v>
      </c>
      <c r="D11" s="4">
        <f>D12</f>
        <v>18677.5</v>
      </c>
      <c r="E11" s="4">
        <f>E12</f>
        <v>19184.83425</v>
      </c>
      <c r="F11" s="4">
        <f t="shared" si="0"/>
        <v>102.71628563779949</v>
      </c>
    </row>
    <row r="12" spans="1:6" ht="21" customHeight="1">
      <c r="A12" s="7">
        <v>0</v>
      </c>
      <c r="B12" s="6" t="s">
        <v>774</v>
      </c>
      <c r="C12" s="40" t="s">
        <v>773</v>
      </c>
      <c r="D12" s="23">
        <f>D14+D13+D15+D16</f>
        <v>18677.5</v>
      </c>
      <c r="E12" s="23">
        <f>E14+E13+E15+E16</f>
        <v>19184.83425</v>
      </c>
      <c r="F12" s="23">
        <f t="shared" si="0"/>
        <v>102.71628563779949</v>
      </c>
    </row>
    <row r="13" spans="1:6" s="8" customFormat="1" ht="60.75" customHeight="1">
      <c r="A13" s="7">
        <v>0</v>
      </c>
      <c r="B13" s="6" t="s">
        <v>772</v>
      </c>
      <c r="C13" s="40" t="s">
        <v>771</v>
      </c>
      <c r="D13" s="23">
        <v>18547.5</v>
      </c>
      <c r="E13" s="23">
        <v>18958.87126</v>
      </c>
      <c r="F13" s="23">
        <f t="shared" si="0"/>
        <v>102.21793373770049</v>
      </c>
    </row>
    <row r="14" spans="1:6" ht="102.75" customHeight="1">
      <c r="A14" s="7">
        <v>0</v>
      </c>
      <c r="B14" s="6" t="s">
        <v>770</v>
      </c>
      <c r="C14" s="40" t="s">
        <v>769</v>
      </c>
      <c r="D14" s="23">
        <v>50</v>
      </c>
      <c r="E14" s="38">
        <v>91.35275</v>
      </c>
      <c r="F14" s="23">
        <f t="shared" si="0"/>
        <v>182.7055</v>
      </c>
    </row>
    <row r="15" spans="1:6" s="8" customFormat="1" ht="37.5">
      <c r="A15" s="7">
        <v>0</v>
      </c>
      <c r="B15" s="6" t="s">
        <v>768</v>
      </c>
      <c r="C15" s="40" t="s">
        <v>767</v>
      </c>
      <c r="D15" s="23">
        <v>70</v>
      </c>
      <c r="E15" s="38">
        <v>105.19824</v>
      </c>
      <c r="F15" s="23">
        <f t="shared" si="0"/>
        <v>150.2832</v>
      </c>
    </row>
    <row r="16" spans="1:6" ht="88.5" customHeight="1">
      <c r="A16" s="7">
        <v>0</v>
      </c>
      <c r="B16" s="6" t="s">
        <v>766</v>
      </c>
      <c r="C16" s="40" t="s">
        <v>765</v>
      </c>
      <c r="D16" s="23">
        <v>10</v>
      </c>
      <c r="E16" s="38">
        <v>29.412</v>
      </c>
      <c r="F16" s="23">
        <f t="shared" si="0"/>
        <v>294.12</v>
      </c>
    </row>
    <row r="17" spans="1:6" s="8" customFormat="1" ht="37.5">
      <c r="A17" s="32">
        <v>0</v>
      </c>
      <c r="B17" s="37" t="s">
        <v>764</v>
      </c>
      <c r="C17" s="5" t="s">
        <v>763</v>
      </c>
      <c r="D17" s="4">
        <f>D18</f>
        <v>2225.32</v>
      </c>
      <c r="E17" s="4">
        <f>E18</f>
        <v>2061.77847</v>
      </c>
      <c r="F17" s="4">
        <f t="shared" si="0"/>
        <v>92.65087582909425</v>
      </c>
    </row>
    <row r="18" spans="1:6" ht="37.5">
      <c r="A18" s="7">
        <v>0</v>
      </c>
      <c r="B18" s="6" t="s">
        <v>762</v>
      </c>
      <c r="C18" s="40" t="s">
        <v>761</v>
      </c>
      <c r="D18" s="23">
        <f>D19+D20+D21+D22</f>
        <v>2225.32</v>
      </c>
      <c r="E18" s="23">
        <f>E19+E20+E21+E22</f>
        <v>2061.77847</v>
      </c>
      <c r="F18" s="23">
        <f t="shared" si="0"/>
        <v>92.65087582909425</v>
      </c>
    </row>
    <row r="19" spans="1:6" ht="37.5">
      <c r="A19" s="7">
        <v>0</v>
      </c>
      <c r="B19" s="6" t="s">
        <v>760</v>
      </c>
      <c r="C19" s="40" t="s">
        <v>759</v>
      </c>
      <c r="D19" s="23">
        <v>1021</v>
      </c>
      <c r="E19" s="38">
        <v>778.15046</v>
      </c>
      <c r="F19" s="23">
        <f t="shared" si="0"/>
        <v>76.21454064642506</v>
      </c>
    </row>
    <row r="20" spans="1:6" ht="56.25">
      <c r="A20" s="7">
        <v>0</v>
      </c>
      <c r="B20" s="6" t="s">
        <v>758</v>
      </c>
      <c r="C20" s="40" t="s">
        <v>757</v>
      </c>
      <c r="D20" s="23">
        <v>20.88</v>
      </c>
      <c r="E20" s="38">
        <v>17.528</v>
      </c>
      <c r="F20" s="23">
        <f t="shared" si="0"/>
        <v>83.9463601532567</v>
      </c>
    </row>
    <row r="21" spans="1:6" ht="41.25" customHeight="1">
      <c r="A21" s="7">
        <v>0</v>
      </c>
      <c r="B21" s="6" t="s">
        <v>756</v>
      </c>
      <c r="C21" s="40" t="s">
        <v>755</v>
      </c>
      <c r="D21" s="23">
        <v>1183.44</v>
      </c>
      <c r="E21" s="38">
        <v>1333.06144</v>
      </c>
      <c r="F21" s="23">
        <f t="shared" si="0"/>
        <v>112.64292570810517</v>
      </c>
    </row>
    <row r="22" spans="1:6" ht="42" customHeight="1">
      <c r="A22" s="7">
        <v>0</v>
      </c>
      <c r="B22" s="6" t="s">
        <v>754</v>
      </c>
      <c r="C22" s="40" t="s">
        <v>753</v>
      </c>
      <c r="D22" s="23">
        <v>0</v>
      </c>
      <c r="E22" s="38">
        <v>-66.96143</v>
      </c>
      <c r="F22" s="23" t="e">
        <f t="shared" si="0"/>
        <v>#DIV/0!</v>
      </c>
    </row>
    <row r="23" spans="1:6" s="8" customFormat="1" ht="18.75">
      <c r="A23" s="65" t="s">
        <v>725</v>
      </c>
      <c r="B23" s="37" t="s">
        <v>752</v>
      </c>
      <c r="C23" s="66" t="s">
        <v>751</v>
      </c>
      <c r="D23" s="4">
        <f>D24+D27</f>
        <v>3973.92</v>
      </c>
      <c r="E23" s="4">
        <f>E24+E27</f>
        <v>4430.71538</v>
      </c>
      <c r="F23" s="4">
        <f t="shared" si="0"/>
        <v>111.4948307967951</v>
      </c>
    </row>
    <row r="24" spans="1:6" s="8" customFormat="1" ht="18.75">
      <c r="A24" s="63" t="s">
        <v>725</v>
      </c>
      <c r="B24" s="6" t="s">
        <v>750</v>
      </c>
      <c r="C24" s="67" t="s">
        <v>748</v>
      </c>
      <c r="D24" s="23">
        <f>D25+D26</f>
        <v>3900</v>
      </c>
      <c r="E24" s="23">
        <f>E25+E26</f>
        <v>4250.48694</v>
      </c>
      <c r="F24" s="23">
        <f t="shared" si="0"/>
        <v>108.98684461538461</v>
      </c>
    </row>
    <row r="25" spans="1:6" s="8" customFormat="1" ht="18.75">
      <c r="A25" s="63" t="s">
        <v>725</v>
      </c>
      <c r="B25" s="6" t="s">
        <v>749</v>
      </c>
      <c r="C25" s="67" t="s">
        <v>748</v>
      </c>
      <c r="D25" s="23">
        <v>3900</v>
      </c>
      <c r="E25" s="23">
        <v>4210.79851</v>
      </c>
      <c r="F25" s="23">
        <f t="shared" si="0"/>
        <v>107.96919256410256</v>
      </c>
    </row>
    <row r="26" spans="1:6" ht="37.5">
      <c r="A26" s="63" t="s">
        <v>725</v>
      </c>
      <c r="B26" s="6" t="s">
        <v>747</v>
      </c>
      <c r="C26" s="67" t="s">
        <v>746</v>
      </c>
      <c r="D26" s="23">
        <v>0</v>
      </c>
      <c r="E26" s="23">
        <v>39.68843</v>
      </c>
      <c r="F26" s="23">
        <v>0</v>
      </c>
    </row>
    <row r="27" spans="1:6" ht="24" customHeight="1">
      <c r="A27" s="63" t="s">
        <v>725</v>
      </c>
      <c r="B27" s="6" t="s">
        <v>745</v>
      </c>
      <c r="C27" s="67" t="s">
        <v>744</v>
      </c>
      <c r="D27" s="23">
        <f>D28</f>
        <v>73.92</v>
      </c>
      <c r="E27" s="23">
        <f>E28</f>
        <v>180.22844</v>
      </c>
      <c r="F27" s="23">
        <f aca="true" t="shared" si="1" ref="F27:F35">E27/D27*100</f>
        <v>243.8155303030303</v>
      </c>
    </row>
    <row r="28" spans="1:6" ht="37.5">
      <c r="A28" s="63" t="s">
        <v>725</v>
      </c>
      <c r="B28" s="6" t="s">
        <v>743</v>
      </c>
      <c r="C28" s="67" t="s">
        <v>742</v>
      </c>
      <c r="D28" s="23">
        <v>73.92</v>
      </c>
      <c r="E28" s="38">
        <v>180.22844</v>
      </c>
      <c r="F28" s="23">
        <f t="shared" si="1"/>
        <v>243.8155303030303</v>
      </c>
    </row>
    <row r="29" spans="1:6" ht="22.5" customHeight="1">
      <c r="A29" s="32">
        <v>0</v>
      </c>
      <c r="B29" s="37" t="s">
        <v>741</v>
      </c>
      <c r="C29" s="5" t="s">
        <v>740</v>
      </c>
      <c r="D29" s="4">
        <f>D30</f>
        <v>4000</v>
      </c>
      <c r="E29" s="4">
        <f>E30</f>
        <v>5516.50599</v>
      </c>
      <c r="F29" s="4">
        <f t="shared" si="1"/>
        <v>137.91264974999999</v>
      </c>
    </row>
    <row r="30" spans="1:6" ht="25.5" customHeight="1">
      <c r="A30" s="7">
        <v>0</v>
      </c>
      <c r="B30" s="6" t="s">
        <v>739</v>
      </c>
      <c r="C30" s="40" t="s">
        <v>738</v>
      </c>
      <c r="D30" s="23">
        <f>D31+D32</f>
        <v>4000</v>
      </c>
      <c r="E30" s="23">
        <f>E31+E32</f>
        <v>5516.50599</v>
      </c>
      <c r="F30" s="23">
        <f t="shared" si="1"/>
        <v>137.91264974999999</v>
      </c>
    </row>
    <row r="31" spans="1:6" ht="26.25" customHeight="1">
      <c r="A31" s="7">
        <v>0</v>
      </c>
      <c r="B31" s="6" t="s">
        <v>737</v>
      </c>
      <c r="C31" s="40" t="s">
        <v>736</v>
      </c>
      <c r="D31" s="23">
        <v>1000</v>
      </c>
      <c r="E31" s="38">
        <v>813.25826</v>
      </c>
      <c r="F31" s="23">
        <f t="shared" si="1"/>
        <v>81.32582599999999</v>
      </c>
    </row>
    <row r="32" spans="1:6" s="8" customFormat="1" ht="24" customHeight="1">
      <c r="A32" s="7">
        <v>0</v>
      </c>
      <c r="B32" s="6" t="s">
        <v>735</v>
      </c>
      <c r="C32" s="40" t="s">
        <v>734</v>
      </c>
      <c r="D32" s="23">
        <v>3000</v>
      </c>
      <c r="E32" s="38">
        <v>4703.24773</v>
      </c>
      <c r="F32" s="23">
        <f t="shared" si="1"/>
        <v>156.77492433333333</v>
      </c>
    </row>
    <row r="33" spans="1:6" ht="22.5" customHeight="1">
      <c r="A33" s="65" t="s">
        <v>725</v>
      </c>
      <c r="B33" s="37" t="s">
        <v>733</v>
      </c>
      <c r="C33" s="66" t="s">
        <v>732</v>
      </c>
      <c r="D33" s="4">
        <f>D34</f>
        <v>500</v>
      </c>
      <c r="E33" s="4">
        <f>E34</f>
        <v>791.3825</v>
      </c>
      <c r="F33" s="4">
        <f t="shared" si="1"/>
        <v>158.27650000000003</v>
      </c>
    </row>
    <row r="34" spans="1:6" ht="40.5" customHeight="1">
      <c r="A34" s="63" t="s">
        <v>725</v>
      </c>
      <c r="B34" s="22" t="s">
        <v>731</v>
      </c>
      <c r="C34" s="25" t="s">
        <v>730</v>
      </c>
      <c r="D34" s="23">
        <f>D35</f>
        <v>500</v>
      </c>
      <c r="E34" s="23">
        <f>E35</f>
        <v>791.3825</v>
      </c>
      <c r="F34" s="23">
        <f t="shared" si="1"/>
        <v>158.27650000000003</v>
      </c>
    </row>
    <row r="35" spans="1:6" ht="42.75" customHeight="1">
      <c r="A35" s="63" t="s">
        <v>725</v>
      </c>
      <c r="B35" s="22" t="s">
        <v>729</v>
      </c>
      <c r="C35" s="25" t="s">
        <v>728</v>
      </c>
      <c r="D35" s="23">
        <v>500</v>
      </c>
      <c r="E35" s="38">
        <v>791.3825</v>
      </c>
      <c r="F35" s="23">
        <f t="shared" si="1"/>
        <v>158.27650000000003</v>
      </c>
    </row>
    <row r="36" spans="1:6" s="8" customFormat="1" ht="42.75" customHeight="1">
      <c r="A36" s="65" t="s">
        <v>725</v>
      </c>
      <c r="B36" s="64" t="s">
        <v>727</v>
      </c>
      <c r="C36" s="30" t="s">
        <v>726</v>
      </c>
      <c r="D36" s="4">
        <f>D37</f>
        <v>0</v>
      </c>
      <c r="E36" s="4">
        <f>E37</f>
        <v>2.12693</v>
      </c>
      <c r="F36" s="4">
        <v>0</v>
      </c>
    </row>
    <row r="37" spans="1:6" ht="25.5" customHeight="1">
      <c r="A37" s="63" t="s">
        <v>725</v>
      </c>
      <c r="B37" s="22" t="s">
        <v>724</v>
      </c>
      <c r="C37" s="25" t="s">
        <v>723</v>
      </c>
      <c r="D37" s="23">
        <v>0</v>
      </c>
      <c r="E37" s="38">
        <v>2.12693</v>
      </c>
      <c r="F37" s="23">
        <v>0</v>
      </c>
    </row>
    <row r="38" spans="1:6" ht="39.75" customHeight="1">
      <c r="A38" s="32">
        <v>0</v>
      </c>
      <c r="B38" s="37" t="s">
        <v>722</v>
      </c>
      <c r="C38" s="5" t="s">
        <v>721</v>
      </c>
      <c r="D38" s="41">
        <f>D41+D39+D48+D46</f>
        <v>17059.2</v>
      </c>
      <c r="E38" s="41">
        <f>E41+E39+E48+E46</f>
        <v>22053.95765</v>
      </c>
      <c r="F38" s="4">
        <f aca="true" t="shared" si="2" ref="F38:F56">E38/D38*100</f>
        <v>129.2789676538173</v>
      </c>
    </row>
    <row r="39" spans="1:6" ht="31.5" customHeight="1" hidden="1">
      <c r="A39" s="7">
        <v>0</v>
      </c>
      <c r="B39" s="6" t="s">
        <v>720</v>
      </c>
      <c r="C39" s="40" t="s">
        <v>719</v>
      </c>
      <c r="D39" s="23">
        <f>D40</f>
        <v>0</v>
      </c>
      <c r="E39" s="40"/>
      <c r="F39" s="4" t="e">
        <f t="shared" si="2"/>
        <v>#DIV/0!</v>
      </c>
    </row>
    <row r="40" spans="1:6" ht="39" customHeight="1" hidden="1">
      <c r="A40" s="7">
        <v>0</v>
      </c>
      <c r="B40" s="6" t="s">
        <v>718</v>
      </c>
      <c r="C40" s="40" t="s">
        <v>717</v>
      </c>
      <c r="D40" s="23"/>
      <c r="E40" s="40"/>
      <c r="F40" s="4" t="e">
        <f t="shared" si="2"/>
        <v>#DIV/0!</v>
      </c>
    </row>
    <row r="41" spans="1:6" ht="82.5" customHeight="1">
      <c r="A41" s="7">
        <v>0</v>
      </c>
      <c r="B41" s="6" t="s">
        <v>716</v>
      </c>
      <c r="C41" s="40" t="s">
        <v>715</v>
      </c>
      <c r="D41" s="23">
        <f>D42+D45</f>
        <v>16579</v>
      </c>
      <c r="E41" s="23">
        <f>E42+E45</f>
        <v>21577.88809</v>
      </c>
      <c r="F41" s="23">
        <f t="shared" si="2"/>
        <v>130.15192767959468</v>
      </c>
    </row>
    <row r="42" spans="1:6" s="8" customFormat="1" ht="63" customHeight="1">
      <c r="A42" s="7">
        <v>0</v>
      </c>
      <c r="B42" s="6" t="s">
        <v>714</v>
      </c>
      <c r="C42" s="40" t="s">
        <v>713</v>
      </c>
      <c r="D42" s="23">
        <f>D43</f>
        <v>16179</v>
      </c>
      <c r="E42" s="23">
        <f>E43</f>
        <v>20826.10641</v>
      </c>
      <c r="F42" s="23">
        <f t="shared" si="2"/>
        <v>128.72307565362507</v>
      </c>
    </row>
    <row r="43" spans="1:6" s="8" customFormat="1" ht="63" customHeight="1">
      <c r="A43" s="7">
        <v>0</v>
      </c>
      <c r="B43" s="6" t="s">
        <v>712</v>
      </c>
      <c r="C43" s="40" t="s">
        <v>711</v>
      </c>
      <c r="D43" s="23">
        <v>16179</v>
      </c>
      <c r="E43" s="28">
        <v>20826.10641</v>
      </c>
      <c r="F43" s="23">
        <f t="shared" si="2"/>
        <v>128.72307565362507</v>
      </c>
    </row>
    <row r="44" spans="1:6" ht="79.5" customHeight="1">
      <c r="A44" s="7">
        <v>0</v>
      </c>
      <c r="B44" s="6" t="s">
        <v>710</v>
      </c>
      <c r="C44" s="40" t="s">
        <v>709</v>
      </c>
      <c r="D44" s="23">
        <f>D45</f>
        <v>400</v>
      </c>
      <c r="E44" s="23">
        <f>E45</f>
        <v>751.78168</v>
      </c>
      <c r="F44" s="23">
        <f t="shared" si="2"/>
        <v>187.94542</v>
      </c>
    </row>
    <row r="45" spans="1:6" ht="61.5" customHeight="1">
      <c r="A45" s="7">
        <v>0</v>
      </c>
      <c r="B45" s="6" t="s">
        <v>708</v>
      </c>
      <c r="C45" s="40" t="s">
        <v>707</v>
      </c>
      <c r="D45" s="23">
        <v>400</v>
      </c>
      <c r="E45" s="38">
        <v>751.78168</v>
      </c>
      <c r="F45" s="23">
        <f t="shared" si="2"/>
        <v>187.94542</v>
      </c>
    </row>
    <row r="46" spans="1:6" ht="22.5" customHeight="1">
      <c r="A46" s="7">
        <v>0</v>
      </c>
      <c r="B46" s="6" t="s">
        <v>706</v>
      </c>
      <c r="C46" s="40" t="s">
        <v>705</v>
      </c>
      <c r="D46" s="23">
        <f>D47</f>
        <v>460.2</v>
      </c>
      <c r="E46" s="23">
        <f>E47</f>
        <v>460.2</v>
      </c>
      <c r="F46" s="23">
        <f t="shared" si="2"/>
        <v>100</v>
      </c>
    </row>
    <row r="47" spans="1:6" ht="40.5" customHeight="1">
      <c r="A47" s="7">
        <v>0</v>
      </c>
      <c r="B47" s="6" t="s">
        <v>704</v>
      </c>
      <c r="C47" s="40" t="s">
        <v>703</v>
      </c>
      <c r="D47" s="23">
        <v>460.2</v>
      </c>
      <c r="E47" s="38">
        <v>460.2</v>
      </c>
      <c r="F47" s="23">
        <f t="shared" si="2"/>
        <v>100</v>
      </c>
    </row>
    <row r="48" spans="1:6" ht="81" customHeight="1">
      <c r="A48" s="7">
        <v>0</v>
      </c>
      <c r="B48" s="6" t="s">
        <v>702</v>
      </c>
      <c r="C48" s="40" t="s">
        <v>701</v>
      </c>
      <c r="D48" s="39">
        <f>D49</f>
        <v>20</v>
      </c>
      <c r="E48" s="39">
        <f>E49</f>
        <v>15.86956</v>
      </c>
      <c r="F48" s="23">
        <f t="shared" si="2"/>
        <v>79.3478</v>
      </c>
    </row>
    <row r="49" spans="1:6" ht="62.25" customHeight="1">
      <c r="A49" s="7">
        <v>0</v>
      </c>
      <c r="B49" s="6" t="s">
        <v>700</v>
      </c>
      <c r="C49" s="40" t="s">
        <v>699</v>
      </c>
      <c r="D49" s="39">
        <v>20</v>
      </c>
      <c r="E49" s="38">
        <v>15.86956</v>
      </c>
      <c r="F49" s="23">
        <f t="shared" si="2"/>
        <v>79.3478</v>
      </c>
    </row>
    <row r="50" spans="1:6" ht="18.75">
      <c r="A50" s="32">
        <v>0</v>
      </c>
      <c r="B50" s="37" t="s">
        <v>698</v>
      </c>
      <c r="C50" s="5" t="s">
        <v>697</v>
      </c>
      <c r="D50" s="4">
        <f>D51</f>
        <v>2000</v>
      </c>
      <c r="E50" s="4">
        <f>E51</f>
        <v>1300.24648</v>
      </c>
      <c r="F50" s="4">
        <f t="shared" si="2"/>
        <v>65.01232399999999</v>
      </c>
    </row>
    <row r="51" spans="1:6" ht="18.75">
      <c r="A51" s="7">
        <v>0</v>
      </c>
      <c r="B51" s="61" t="s">
        <v>696</v>
      </c>
      <c r="C51" s="60" t="s">
        <v>695</v>
      </c>
      <c r="D51" s="29">
        <f>D52+D53+D54+D55+D56</f>
        <v>2000</v>
      </c>
      <c r="E51" s="29">
        <f>E52+E53+E54+E55+E56</f>
        <v>1300.24648</v>
      </c>
      <c r="F51" s="23">
        <f t="shared" si="2"/>
        <v>65.01232399999999</v>
      </c>
    </row>
    <row r="52" spans="1:6" ht="18.75">
      <c r="A52" s="7">
        <v>0</v>
      </c>
      <c r="B52" s="61" t="s">
        <v>694</v>
      </c>
      <c r="C52" s="60" t="s">
        <v>693</v>
      </c>
      <c r="D52" s="59">
        <v>834.13</v>
      </c>
      <c r="E52" s="58">
        <v>223.43128</v>
      </c>
      <c r="F52" s="23">
        <f t="shared" si="2"/>
        <v>26.78614604438157</v>
      </c>
    </row>
    <row r="53" spans="1:6" ht="18.75">
      <c r="A53" s="7">
        <v>0</v>
      </c>
      <c r="B53" s="61" t="s">
        <v>692</v>
      </c>
      <c r="C53" s="60" t="s">
        <v>691</v>
      </c>
      <c r="D53" s="59">
        <v>0.93</v>
      </c>
      <c r="E53" s="58">
        <v>2.15421</v>
      </c>
      <c r="F53" s="23">
        <f t="shared" si="2"/>
        <v>231.63548387096773</v>
      </c>
    </row>
    <row r="54" spans="1:6" ht="20.25" customHeight="1" hidden="1">
      <c r="A54" s="7">
        <v>0</v>
      </c>
      <c r="B54" s="62" t="s">
        <v>690</v>
      </c>
      <c r="C54" s="60" t="s">
        <v>689</v>
      </c>
      <c r="D54" s="59"/>
      <c r="E54" s="58"/>
      <c r="F54" s="23" t="e">
        <f t="shared" si="2"/>
        <v>#DIV/0!</v>
      </c>
    </row>
    <row r="55" spans="1:6" ht="18.75">
      <c r="A55" s="7">
        <v>0</v>
      </c>
      <c r="B55" s="61" t="s">
        <v>688</v>
      </c>
      <c r="C55" s="60" t="s">
        <v>687</v>
      </c>
      <c r="D55" s="59">
        <v>52.02</v>
      </c>
      <c r="E55" s="58">
        <v>90.12669</v>
      </c>
      <c r="F55" s="23">
        <f t="shared" si="2"/>
        <v>173.25392156862745</v>
      </c>
    </row>
    <row r="56" spans="1:6" ht="37.5">
      <c r="A56" s="7">
        <v>0</v>
      </c>
      <c r="B56" s="61" t="s">
        <v>686</v>
      </c>
      <c r="C56" s="60" t="s">
        <v>685</v>
      </c>
      <c r="D56" s="59">
        <v>1112.92</v>
      </c>
      <c r="E56" s="58">
        <v>984.5343</v>
      </c>
      <c r="F56" s="23">
        <f t="shared" si="2"/>
        <v>88.46406749811307</v>
      </c>
    </row>
    <row r="57" spans="1:6" ht="37.5">
      <c r="A57" s="57">
        <v>0</v>
      </c>
      <c r="B57" s="56" t="s">
        <v>684</v>
      </c>
      <c r="C57" s="55" t="s">
        <v>683</v>
      </c>
      <c r="D57" s="54">
        <f>D58+D61</f>
        <v>3774.641</v>
      </c>
      <c r="E57" s="54">
        <f>E58+E61</f>
        <v>4214.2887900000005</v>
      </c>
      <c r="F57" s="4">
        <f aca="true" t="shared" si="3" ref="F57:F63">E57/D57*100</f>
        <v>111.64740673351454</v>
      </c>
    </row>
    <row r="58" spans="1:6" ht="18.75">
      <c r="A58" s="50">
        <v>0</v>
      </c>
      <c r="B58" s="53" t="s">
        <v>682</v>
      </c>
      <c r="C58" s="52" t="s">
        <v>681</v>
      </c>
      <c r="D58" s="47">
        <f>D59</f>
        <v>3764.3</v>
      </c>
      <c r="E58" s="47">
        <f>E59</f>
        <v>3730.62863</v>
      </c>
      <c r="F58" s="23">
        <f t="shared" si="3"/>
        <v>99.10550779693436</v>
      </c>
    </row>
    <row r="59" spans="1:6" ht="18.75">
      <c r="A59" s="50">
        <v>0</v>
      </c>
      <c r="B59" s="16" t="s">
        <v>680</v>
      </c>
      <c r="C59" s="51" t="s">
        <v>679</v>
      </c>
      <c r="D59" s="47">
        <f>D60</f>
        <v>3764.3</v>
      </c>
      <c r="E59" s="47">
        <f>E60</f>
        <v>3730.62863</v>
      </c>
      <c r="F59" s="23">
        <f t="shared" si="3"/>
        <v>99.10550779693436</v>
      </c>
    </row>
    <row r="60" spans="1:6" ht="37.5">
      <c r="A60" s="50">
        <v>0</v>
      </c>
      <c r="B60" s="16" t="s">
        <v>678</v>
      </c>
      <c r="C60" s="51" t="s">
        <v>677</v>
      </c>
      <c r="D60" s="47">
        <v>3764.3</v>
      </c>
      <c r="E60" s="92">
        <v>3730.62863</v>
      </c>
      <c r="F60" s="23">
        <f t="shared" si="3"/>
        <v>99.10550779693436</v>
      </c>
    </row>
    <row r="61" spans="1:6" ht="18.75">
      <c r="A61" s="50">
        <v>0</v>
      </c>
      <c r="B61" s="49" t="s">
        <v>676</v>
      </c>
      <c r="C61" s="48" t="s">
        <v>675</v>
      </c>
      <c r="D61" s="47">
        <f>D62</f>
        <v>10.341</v>
      </c>
      <c r="E61" s="47">
        <f>E62</f>
        <v>483.66016</v>
      </c>
      <c r="F61" s="23">
        <f t="shared" si="3"/>
        <v>4677.112078135578</v>
      </c>
    </row>
    <row r="62" spans="1:6" ht="18.75">
      <c r="A62" s="50">
        <v>0</v>
      </c>
      <c r="B62" s="49" t="s">
        <v>674</v>
      </c>
      <c r="C62" s="48" t="s">
        <v>673</v>
      </c>
      <c r="D62" s="47">
        <f>D63</f>
        <v>10.341</v>
      </c>
      <c r="E62" s="47">
        <f>E63</f>
        <v>483.66016</v>
      </c>
      <c r="F62" s="23">
        <f t="shared" si="3"/>
        <v>4677.112078135578</v>
      </c>
    </row>
    <row r="63" spans="1:6" ht="18.75">
      <c r="A63" s="50">
        <v>0</v>
      </c>
      <c r="B63" s="49" t="s">
        <v>672</v>
      </c>
      <c r="C63" s="48" t="s">
        <v>671</v>
      </c>
      <c r="D63" s="47">
        <v>10.341</v>
      </c>
      <c r="E63" s="46">
        <v>483.66016</v>
      </c>
      <c r="F63" s="23">
        <f t="shared" si="3"/>
        <v>4677.112078135578</v>
      </c>
    </row>
    <row r="64" spans="1:6" ht="18.75">
      <c r="A64" s="32">
        <v>0</v>
      </c>
      <c r="B64" s="45" t="s">
        <v>670</v>
      </c>
      <c r="C64" s="44" t="s">
        <v>669</v>
      </c>
      <c r="D64" s="4">
        <f>D67+D70</f>
        <v>427.86</v>
      </c>
      <c r="E64" s="4">
        <f>E67+E70</f>
        <v>-5107.62034</v>
      </c>
      <c r="F64" s="4">
        <f aca="true" t="shared" si="4" ref="F64:F84">E64/D64*100</f>
        <v>-1193.7597204693125</v>
      </c>
    </row>
    <row r="65" spans="1:6" ht="61.5" customHeight="1">
      <c r="A65" s="7">
        <v>0</v>
      </c>
      <c r="B65" s="43" t="s">
        <v>668</v>
      </c>
      <c r="C65" s="42" t="s">
        <v>667</v>
      </c>
      <c r="D65" s="23">
        <f>D66</f>
        <v>0</v>
      </c>
      <c r="E65" s="23">
        <f>E66</f>
        <v>-6148.85</v>
      </c>
      <c r="F65" s="23" t="e">
        <f t="shared" si="4"/>
        <v>#DIV/0!</v>
      </c>
    </row>
    <row r="66" spans="1:6" ht="78.75" customHeight="1">
      <c r="A66" s="7">
        <v>0</v>
      </c>
      <c r="B66" s="43" t="s">
        <v>666</v>
      </c>
      <c r="C66" s="42" t="s">
        <v>665</v>
      </c>
      <c r="D66" s="23">
        <f>D67</f>
        <v>0</v>
      </c>
      <c r="E66" s="23">
        <f>E67</f>
        <v>-6148.85</v>
      </c>
      <c r="F66" s="23" t="e">
        <f t="shared" si="4"/>
        <v>#DIV/0!</v>
      </c>
    </row>
    <row r="67" spans="1:6" ht="78" customHeight="1">
      <c r="A67" s="7">
        <v>0</v>
      </c>
      <c r="B67" s="6" t="s">
        <v>664</v>
      </c>
      <c r="C67" s="40" t="s">
        <v>663</v>
      </c>
      <c r="D67" s="23">
        <v>0</v>
      </c>
      <c r="E67" s="28">
        <v>-6148.85</v>
      </c>
      <c r="F67" s="23" t="e">
        <f t="shared" si="4"/>
        <v>#DIV/0!</v>
      </c>
    </row>
    <row r="68" spans="1:6" ht="39.75" customHeight="1">
      <c r="A68" s="7">
        <v>0</v>
      </c>
      <c r="B68" s="6" t="s">
        <v>662</v>
      </c>
      <c r="C68" s="40" t="s">
        <v>661</v>
      </c>
      <c r="D68" s="23">
        <f>D69</f>
        <v>427.86</v>
      </c>
      <c r="E68" s="23">
        <f>E69</f>
        <v>1041.22966</v>
      </c>
      <c r="F68" s="23">
        <f t="shared" si="4"/>
        <v>243.3575608844014</v>
      </c>
    </row>
    <row r="69" spans="1:6" ht="39.75" customHeight="1">
      <c r="A69" s="7">
        <v>0</v>
      </c>
      <c r="B69" s="6" t="s">
        <v>660</v>
      </c>
      <c r="C69" s="40" t="s">
        <v>659</v>
      </c>
      <c r="D69" s="23">
        <f>D70</f>
        <v>427.86</v>
      </c>
      <c r="E69" s="23">
        <f>E70</f>
        <v>1041.22966</v>
      </c>
      <c r="F69" s="23">
        <f t="shared" si="4"/>
        <v>243.3575608844014</v>
      </c>
    </row>
    <row r="70" spans="1:6" ht="37.5">
      <c r="A70" s="7">
        <v>0</v>
      </c>
      <c r="B70" s="6" t="s">
        <v>658</v>
      </c>
      <c r="C70" s="40" t="s">
        <v>657</v>
      </c>
      <c r="D70" s="23">
        <v>427.86</v>
      </c>
      <c r="E70" s="38">
        <v>1041.22966</v>
      </c>
      <c r="F70" s="23">
        <f t="shared" si="4"/>
        <v>243.3575608844014</v>
      </c>
    </row>
    <row r="71" spans="1:6" ht="18.75">
      <c r="A71" s="32">
        <v>0</v>
      </c>
      <c r="B71" s="37" t="s">
        <v>656</v>
      </c>
      <c r="C71" s="5" t="s">
        <v>655</v>
      </c>
      <c r="D71" s="41">
        <f>D85+D84+D78+D76+D72+D80+D75+D81+D83</f>
        <v>500.00000000000006</v>
      </c>
      <c r="E71" s="41">
        <f>E85+E84+E78+E76+E72+E80+E75+E81+E83</f>
        <v>600.8722</v>
      </c>
      <c r="F71" s="4">
        <f t="shared" si="4"/>
        <v>120.17443999999999</v>
      </c>
    </row>
    <row r="72" spans="1:6" ht="18.75">
      <c r="A72" s="7">
        <v>0</v>
      </c>
      <c r="B72" s="6" t="s">
        <v>654</v>
      </c>
      <c r="C72" s="40" t="s">
        <v>653</v>
      </c>
      <c r="D72" s="39">
        <f>D73+D74</f>
        <v>30.18</v>
      </c>
      <c r="E72" s="39">
        <f>E73+E74</f>
        <v>45.523709999999994</v>
      </c>
      <c r="F72" s="23">
        <f t="shared" si="4"/>
        <v>150.84065606361827</v>
      </c>
    </row>
    <row r="73" spans="1:6" ht="60" customHeight="1">
      <c r="A73" s="7">
        <v>0</v>
      </c>
      <c r="B73" s="6" t="s">
        <v>652</v>
      </c>
      <c r="C73" s="40" t="s">
        <v>651</v>
      </c>
      <c r="D73" s="39">
        <v>29.58</v>
      </c>
      <c r="E73" s="38">
        <v>40.78037</v>
      </c>
      <c r="F73" s="23">
        <f t="shared" si="4"/>
        <v>137.86467207572684</v>
      </c>
    </row>
    <row r="74" spans="1:6" ht="60" customHeight="1">
      <c r="A74" s="7">
        <v>0</v>
      </c>
      <c r="B74" s="6" t="s">
        <v>650</v>
      </c>
      <c r="C74" s="40" t="s">
        <v>649</v>
      </c>
      <c r="D74" s="39">
        <v>0.6</v>
      </c>
      <c r="E74" s="38">
        <v>4.74334</v>
      </c>
      <c r="F74" s="23">
        <f t="shared" si="4"/>
        <v>790.5566666666667</v>
      </c>
    </row>
    <row r="75" spans="1:6" ht="60" customHeight="1">
      <c r="A75" s="7">
        <v>0</v>
      </c>
      <c r="B75" s="6" t="s">
        <v>790</v>
      </c>
      <c r="C75" s="40" t="s">
        <v>807</v>
      </c>
      <c r="D75" s="39">
        <v>6</v>
      </c>
      <c r="E75" s="38">
        <v>13.3612</v>
      </c>
      <c r="F75" s="23">
        <f t="shared" si="4"/>
        <v>222.68666666666667</v>
      </c>
    </row>
    <row r="76" spans="1:6" ht="37.5" hidden="1">
      <c r="A76" s="7">
        <v>0</v>
      </c>
      <c r="B76" s="6" t="s">
        <v>648</v>
      </c>
      <c r="C76" s="40" t="s">
        <v>647</v>
      </c>
      <c r="D76" s="39">
        <f>D77</f>
        <v>0</v>
      </c>
      <c r="E76" s="39">
        <f>E77</f>
        <v>0</v>
      </c>
      <c r="F76" s="23" t="e">
        <f t="shared" si="4"/>
        <v>#DIV/0!</v>
      </c>
    </row>
    <row r="77" spans="1:6" ht="56.25" hidden="1">
      <c r="A77" s="7">
        <v>0</v>
      </c>
      <c r="B77" s="6" t="s">
        <v>646</v>
      </c>
      <c r="C77" s="40" t="s">
        <v>645</v>
      </c>
      <c r="D77" s="39"/>
      <c r="E77" s="40"/>
      <c r="F77" s="23" t="e">
        <f t="shared" si="4"/>
        <v>#DIV/0!</v>
      </c>
    </row>
    <row r="78" spans="1:6" ht="107.25" customHeight="1">
      <c r="A78" s="7">
        <v>0</v>
      </c>
      <c r="B78" s="6" t="s">
        <v>644</v>
      </c>
      <c r="C78" s="40" t="s">
        <v>643</v>
      </c>
      <c r="D78" s="39">
        <f>D79</f>
        <v>28.47</v>
      </c>
      <c r="E78" s="39">
        <f>E79</f>
        <v>79.95</v>
      </c>
      <c r="F78" s="23">
        <f t="shared" si="4"/>
        <v>280.8219178082192</v>
      </c>
    </row>
    <row r="79" spans="1:6" ht="18.75">
      <c r="A79" s="7">
        <v>0</v>
      </c>
      <c r="B79" s="6" t="s">
        <v>642</v>
      </c>
      <c r="C79" s="40" t="s">
        <v>641</v>
      </c>
      <c r="D79" s="39">
        <v>28.47</v>
      </c>
      <c r="E79" s="38">
        <v>79.95</v>
      </c>
      <c r="F79" s="23">
        <f t="shared" si="4"/>
        <v>280.8219178082192</v>
      </c>
    </row>
    <row r="80" spans="1:6" ht="37.5">
      <c r="A80" s="7">
        <v>0</v>
      </c>
      <c r="B80" s="6" t="s">
        <v>845</v>
      </c>
      <c r="C80" s="97" t="s">
        <v>854</v>
      </c>
      <c r="D80" s="39">
        <v>0</v>
      </c>
      <c r="E80" s="38">
        <v>10</v>
      </c>
      <c r="F80" s="23" t="e">
        <f t="shared" si="4"/>
        <v>#DIV/0!</v>
      </c>
    </row>
    <row r="81" spans="1:6" ht="18.75">
      <c r="A81" s="7">
        <v>0</v>
      </c>
      <c r="B81" s="6" t="s">
        <v>792</v>
      </c>
      <c r="C81" s="40" t="s">
        <v>808</v>
      </c>
      <c r="D81" s="39">
        <f>D82</f>
        <v>0</v>
      </c>
      <c r="E81" s="39">
        <f>E82</f>
        <v>2</v>
      </c>
      <c r="F81" s="23" t="e">
        <f t="shared" si="4"/>
        <v>#DIV/0!</v>
      </c>
    </row>
    <row r="82" spans="1:6" ht="18.75">
      <c r="A82" s="7">
        <v>0</v>
      </c>
      <c r="B82" s="6" t="s">
        <v>791</v>
      </c>
      <c r="C82" s="40" t="s">
        <v>809</v>
      </c>
      <c r="D82" s="39">
        <v>0</v>
      </c>
      <c r="E82" s="38">
        <v>2</v>
      </c>
      <c r="F82" s="23" t="e">
        <f t="shared" si="4"/>
        <v>#DIV/0!</v>
      </c>
    </row>
    <row r="83" spans="1:6" ht="56.25">
      <c r="A83" s="7">
        <v>0</v>
      </c>
      <c r="B83" s="6" t="s">
        <v>793</v>
      </c>
      <c r="C83" s="40" t="s">
        <v>810</v>
      </c>
      <c r="D83" s="39">
        <v>0</v>
      </c>
      <c r="E83" s="38">
        <v>18.49579</v>
      </c>
      <c r="F83" s="23" t="e">
        <f t="shared" si="4"/>
        <v>#DIV/0!</v>
      </c>
    </row>
    <row r="84" spans="1:6" ht="37.5">
      <c r="A84" s="7">
        <v>0</v>
      </c>
      <c r="B84" s="6" t="s">
        <v>640</v>
      </c>
      <c r="C84" s="40" t="s">
        <v>639</v>
      </c>
      <c r="D84" s="39">
        <v>20</v>
      </c>
      <c r="E84" s="38">
        <v>20.374</v>
      </c>
      <c r="F84" s="23">
        <f t="shared" si="4"/>
        <v>101.86999999999999</v>
      </c>
    </row>
    <row r="85" spans="1:6" ht="18.75">
      <c r="A85" s="7">
        <v>0</v>
      </c>
      <c r="B85" s="6" t="s">
        <v>638</v>
      </c>
      <c r="C85" s="40" t="s">
        <v>637</v>
      </c>
      <c r="D85" s="39">
        <f>D86</f>
        <v>415.35</v>
      </c>
      <c r="E85" s="39">
        <f>E86</f>
        <v>411.1675</v>
      </c>
      <c r="F85" s="23">
        <f>E85/D85*100</f>
        <v>98.9930179366799</v>
      </c>
    </row>
    <row r="86" spans="1:6" ht="37.5">
      <c r="A86" s="7">
        <v>0</v>
      </c>
      <c r="B86" s="6" t="s">
        <v>636</v>
      </c>
      <c r="C86" s="40" t="s">
        <v>635</v>
      </c>
      <c r="D86" s="39">
        <v>415.35</v>
      </c>
      <c r="E86" s="38">
        <v>411.1675</v>
      </c>
      <c r="F86" s="23">
        <f>E86/D86*100</f>
        <v>98.9930179366799</v>
      </c>
    </row>
    <row r="87" spans="1:6" ht="18.75">
      <c r="A87" s="32">
        <v>0</v>
      </c>
      <c r="B87" s="37" t="s">
        <v>634</v>
      </c>
      <c r="C87" s="5" t="s">
        <v>633</v>
      </c>
      <c r="D87" s="41">
        <f>D90+D88</f>
        <v>637.08</v>
      </c>
      <c r="E87" s="41">
        <f>E90+E88</f>
        <v>906.94456</v>
      </c>
      <c r="F87" s="4">
        <v>0</v>
      </c>
    </row>
    <row r="88" spans="1:6" ht="18.75">
      <c r="A88" s="7">
        <v>0</v>
      </c>
      <c r="B88" s="6" t="s">
        <v>794</v>
      </c>
      <c r="C88" s="40" t="s">
        <v>811</v>
      </c>
      <c r="D88" s="39">
        <f>D89</f>
        <v>0</v>
      </c>
      <c r="E88" s="39">
        <f>E89</f>
        <v>0</v>
      </c>
      <c r="F88" s="23">
        <v>0</v>
      </c>
    </row>
    <row r="89" spans="1:6" ht="18.75">
      <c r="A89" s="7">
        <v>0</v>
      </c>
      <c r="B89" s="6" t="s">
        <v>795</v>
      </c>
      <c r="C89" s="40" t="s">
        <v>812</v>
      </c>
      <c r="D89" s="39">
        <v>0</v>
      </c>
      <c r="E89" s="39">
        <v>0</v>
      </c>
      <c r="F89" s="23">
        <v>0</v>
      </c>
    </row>
    <row r="90" spans="1:6" ht="18.75">
      <c r="A90" s="7">
        <v>0</v>
      </c>
      <c r="B90" s="6" t="s">
        <v>632</v>
      </c>
      <c r="C90" s="40" t="s">
        <v>631</v>
      </c>
      <c r="D90" s="39">
        <f>D91</f>
        <v>637.08</v>
      </c>
      <c r="E90" s="39">
        <f>E91</f>
        <v>906.94456</v>
      </c>
      <c r="F90" s="23">
        <f>E90/D90*100</f>
        <v>142.35960318955233</v>
      </c>
    </row>
    <row r="91" spans="1:6" ht="18.75">
      <c r="A91" s="7">
        <v>0</v>
      </c>
      <c r="B91" s="6" t="s">
        <v>630</v>
      </c>
      <c r="C91" s="40" t="s">
        <v>629</v>
      </c>
      <c r="D91" s="39">
        <v>637.08</v>
      </c>
      <c r="E91" s="38">
        <v>906.94456</v>
      </c>
      <c r="F91" s="23">
        <f>E91/D91*100</f>
        <v>142.35960318955233</v>
      </c>
    </row>
    <row r="92" spans="1:6" ht="37.5">
      <c r="A92" s="32">
        <v>0</v>
      </c>
      <c r="B92" s="37" t="s">
        <v>628</v>
      </c>
      <c r="C92" s="5" t="s">
        <v>627</v>
      </c>
      <c r="D92" s="4">
        <f>D93+D103+D96+D116+D120+D122+D123</f>
        <v>441410.66308</v>
      </c>
      <c r="E92" s="4">
        <f>E93+E103+E96+E116+E120+E122+E123</f>
        <v>411519.45207000006</v>
      </c>
      <c r="F92" s="4">
        <f aca="true" t="shared" si="5" ref="F92:F121">E92/D92*100</f>
        <v>93.2282535266751</v>
      </c>
    </row>
    <row r="93" spans="1:6" ht="18.75">
      <c r="A93" s="32">
        <v>0</v>
      </c>
      <c r="B93" s="31" t="s">
        <v>626</v>
      </c>
      <c r="C93" s="30" t="s">
        <v>625</v>
      </c>
      <c r="D93" s="10">
        <f>D94+D95</f>
        <v>135392.9</v>
      </c>
      <c r="E93" s="10">
        <f>E94+E95</f>
        <v>135392.9</v>
      </c>
      <c r="F93" s="4">
        <f t="shared" si="5"/>
        <v>100</v>
      </c>
    </row>
    <row r="94" spans="1:6" ht="18.75">
      <c r="A94" s="7">
        <v>0</v>
      </c>
      <c r="B94" s="22" t="s">
        <v>624</v>
      </c>
      <c r="C94" s="25" t="s">
        <v>623</v>
      </c>
      <c r="D94" s="29">
        <v>119265.9</v>
      </c>
      <c r="E94" s="28">
        <v>119265.9</v>
      </c>
      <c r="F94" s="23">
        <f t="shared" si="5"/>
        <v>100</v>
      </c>
    </row>
    <row r="95" spans="1:6" ht="18.75">
      <c r="A95" s="7">
        <v>0</v>
      </c>
      <c r="B95" s="22" t="s">
        <v>622</v>
      </c>
      <c r="C95" s="25" t="s">
        <v>621</v>
      </c>
      <c r="D95" s="29">
        <v>16127</v>
      </c>
      <c r="E95" s="28">
        <v>16127</v>
      </c>
      <c r="F95" s="23">
        <f t="shared" si="5"/>
        <v>100</v>
      </c>
    </row>
    <row r="96" spans="1:6" ht="37.5">
      <c r="A96" s="32">
        <v>0</v>
      </c>
      <c r="B96" s="31" t="s">
        <v>620</v>
      </c>
      <c r="C96" s="36" t="s">
        <v>619</v>
      </c>
      <c r="D96" s="4">
        <f>SUM(D97:D102)</f>
        <v>80696.7417</v>
      </c>
      <c r="E96" s="4">
        <f>SUM(E97:E102)</f>
        <v>55399.973509999996</v>
      </c>
      <c r="F96" s="4">
        <f t="shared" si="5"/>
        <v>68.652057496889</v>
      </c>
    </row>
    <row r="97" spans="1:6" ht="37.5">
      <c r="A97" s="7">
        <v>0</v>
      </c>
      <c r="B97" s="22" t="s">
        <v>851</v>
      </c>
      <c r="C97" s="98" t="s">
        <v>855</v>
      </c>
      <c r="D97" s="23">
        <v>180</v>
      </c>
      <c r="E97" s="23">
        <v>46.8</v>
      </c>
      <c r="F97" s="23">
        <f t="shared" si="5"/>
        <v>26</v>
      </c>
    </row>
    <row r="98" spans="1:6" ht="37.5">
      <c r="A98" s="7">
        <v>0</v>
      </c>
      <c r="B98" s="22" t="s">
        <v>852</v>
      </c>
      <c r="C98" s="99" t="s">
        <v>856</v>
      </c>
      <c r="D98" s="23">
        <v>2217.764</v>
      </c>
      <c r="E98" s="23">
        <v>911.324</v>
      </c>
      <c r="F98" s="23">
        <f t="shared" si="5"/>
        <v>41.09201880813288</v>
      </c>
    </row>
    <row r="99" spans="1:6" ht="37.5">
      <c r="A99" s="7">
        <v>0</v>
      </c>
      <c r="B99" s="22" t="s">
        <v>618</v>
      </c>
      <c r="C99" s="34" t="s">
        <v>617</v>
      </c>
      <c r="D99" s="29">
        <v>22817.218</v>
      </c>
      <c r="E99" s="28">
        <v>21330.385</v>
      </c>
      <c r="F99" s="23">
        <f t="shared" si="5"/>
        <v>93.48372356349489</v>
      </c>
    </row>
    <row r="100" spans="1:6" ht="37.5">
      <c r="A100" s="7">
        <v>0</v>
      </c>
      <c r="B100" s="22" t="s">
        <v>616</v>
      </c>
      <c r="C100" s="34" t="s">
        <v>615</v>
      </c>
      <c r="D100" s="29">
        <v>1376.816</v>
      </c>
      <c r="E100" s="28">
        <v>1376.816</v>
      </c>
      <c r="F100" s="23">
        <f t="shared" si="5"/>
        <v>100</v>
      </c>
    </row>
    <row r="101" spans="1:6" ht="37.5" hidden="1">
      <c r="A101" s="7">
        <v>0</v>
      </c>
      <c r="B101" s="22" t="s">
        <v>614</v>
      </c>
      <c r="C101" s="34" t="s">
        <v>613</v>
      </c>
      <c r="D101" s="29"/>
      <c r="E101" s="35"/>
      <c r="F101" s="4" t="e">
        <f t="shared" si="5"/>
        <v>#DIV/0!</v>
      </c>
    </row>
    <row r="102" spans="1:6" ht="18.75">
      <c r="A102" s="7">
        <v>0</v>
      </c>
      <c r="B102" s="22" t="s">
        <v>612</v>
      </c>
      <c r="C102" s="34" t="s">
        <v>611</v>
      </c>
      <c r="D102" s="29">
        <v>54104.9437</v>
      </c>
      <c r="E102" s="33">
        <v>31734.64851</v>
      </c>
      <c r="F102" s="23">
        <f t="shared" si="5"/>
        <v>58.65387955296957</v>
      </c>
    </row>
    <row r="103" spans="1:6" ht="23.25" customHeight="1">
      <c r="A103" s="32">
        <v>0</v>
      </c>
      <c r="B103" s="31" t="s">
        <v>610</v>
      </c>
      <c r="C103" s="30" t="s">
        <v>609</v>
      </c>
      <c r="D103" s="4">
        <f>SUM(D104:D115)</f>
        <v>213740.92102</v>
      </c>
      <c r="E103" s="4">
        <f>SUM(E104:E115)</f>
        <v>212563.43009000004</v>
      </c>
      <c r="F103" s="4">
        <f t="shared" si="5"/>
        <v>99.44910365110208</v>
      </c>
    </row>
    <row r="104" spans="1:6" ht="37.5">
      <c r="A104" s="7">
        <v>0</v>
      </c>
      <c r="B104" s="22" t="s">
        <v>608</v>
      </c>
      <c r="C104" s="25" t="s">
        <v>607</v>
      </c>
      <c r="D104" s="29">
        <v>1120.2</v>
      </c>
      <c r="E104" s="28">
        <v>1120.2</v>
      </c>
      <c r="F104" s="23">
        <f t="shared" si="5"/>
        <v>100</v>
      </c>
    </row>
    <row r="105" spans="1:6" ht="41.25" customHeight="1">
      <c r="A105" s="7">
        <v>0</v>
      </c>
      <c r="B105" s="22" t="s">
        <v>846</v>
      </c>
      <c r="C105" s="100" t="s">
        <v>857</v>
      </c>
      <c r="D105" s="29">
        <v>12.9</v>
      </c>
      <c r="E105" s="28">
        <v>0</v>
      </c>
      <c r="F105" s="23">
        <f t="shared" si="5"/>
        <v>0</v>
      </c>
    </row>
    <row r="106" spans="1:6" ht="37.5">
      <c r="A106" s="7">
        <v>0</v>
      </c>
      <c r="B106" s="22" t="s">
        <v>606</v>
      </c>
      <c r="C106" s="25" t="s">
        <v>605</v>
      </c>
      <c r="D106" s="29">
        <v>3726</v>
      </c>
      <c r="E106" s="28">
        <v>3726</v>
      </c>
      <c r="F106" s="23">
        <f t="shared" si="5"/>
        <v>100</v>
      </c>
    </row>
    <row r="107" spans="1:6" ht="37.5">
      <c r="A107" s="7">
        <v>0</v>
      </c>
      <c r="B107" s="22" t="s">
        <v>604</v>
      </c>
      <c r="C107" s="25" t="s">
        <v>603</v>
      </c>
      <c r="D107" s="29">
        <v>198514.64902</v>
      </c>
      <c r="E107" s="28">
        <v>197917.06108</v>
      </c>
      <c r="F107" s="23">
        <f t="shared" si="5"/>
        <v>99.69897035662099</v>
      </c>
    </row>
    <row r="108" spans="1:6" ht="56.25" hidden="1">
      <c r="A108" s="7">
        <v>0</v>
      </c>
      <c r="B108" s="22" t="s">
        <v>602</v>
      </c>
      <c r="C108" s="25" t="s">
        <v>601</v>
      </c>
      <c r="D108" s="29"/>
      <c r="E108" s="28"/>
      <c r="F108" s="23" t="e">
        <f t="shared" si="5"/>
        <v>#DIV/0!</v>
      </c>
    </row>
    <row r="109" spans="1:6" ht="59.25" customHeight="1">
      <c r="A109" s="7">
        <v>0</v>
      </c>
      <c r="B109" s="22" t="s">
        <v>600</v>
      </c>
      <c r="C109" s="25" t="s">
        <v>599</v>
      </c>
      <c r="D109" s="29">
        <v>1855.9</v>
      </c>
      <c r="E109" s="28">
        <v>1824.32057</v>
      </c>
      <c r="F109" s="23">
        <f t="shared" si="5"/>
        <v>98.29843041112129</v>
      </c>
    </row>
    <row r="110" spans="1:6" ht="99.75" customHeight="1" hidden="1">
      <c r="A110" s="7">
        <v>0</v>
      </c>
      <c r="B110" s="22" t="s">
        <v>598</v>
      </c>
      <c r="C110" s="27" t="s">
        <v>597</v>
      </c>
      <c r="D110" s="29"/>
      <c r="E110" s="1"/>
      <c r="F110" s="23" t="e">
        <f t="shared" si="5"/>
        <v>#DIV/0!</v>
      </c>
    </row>
    <row r="111" spans="1:6" ht="84.75" customHeight="1">
      <c r="A111" s="7">
        <v>0</v>
      </c>
      <c r="B111" s="22" t="s">
        <v>596</v>
      </c>
      <c r="C111" s="25" t="s">
        <v>595</v>
      </c>
      <c r="D111" s="29">
        <v>5893.56</v>
      </c>
      <c r="E111" s="28">
        <v>5893.56</v>
      </c>
      <c r="F111" s="23">
        <f t="shared" si="5"/>
        <v>100</v>
      </c>
    </row>
    <row r="112" spans="1:6" ht="65.25" customHeight="1">
      <c r="A112" s="7">
        <v>0</v>
      </c>
      <c r="B112" s="22" t="s">
        <v>594</v>
      </c>
      <c r="C112" s="25" t="s">
        <v>593</v>
      </c>
      <c r="D112" s="29">
        <v>1178.712</v>
      </c>
      <c r="E112" s="28">
        <v>1178.712</v>
      </c>
      <c r="F112" s="23">
        <f t="shared" si="5"/>
        <v>100</v>
      </c>
    </row>
    <row r="113" spans="1:6" ht="37.5" hidden="1">
      <c r="A113" s="7">
        <v>0</v>
      </c>
      <c r="B113" s="22" t="s">
        <v>592</v>
      </c>
      <c r="C113" s="27" t="s">
        <v>591</v>
      </c>
      <c r="D113" s="14"/>
      <c r="E113" s="26"/>
      <c r="F113" s="4" t="e">
        <f t="shared" si="5"/>
        <v>#DIV/0!</v>
      </c>
    </row>
    <row r="114" spans="1:6" ht="56.25">
      <c r="A114" s="7">
        <v>0</v>
      </c>
      <c r="B114" s="22" t="s">
        <v>590</v>
      </c>
      <c r="C114" s="27" t="s">
        <v>589</v>
      </c>
      <c r="D114" s="14">
        <v>1439</v>
      </c>
      <c r="E114" s="93">
        <v>903.57644</v>
      </c>
      <c r="F114" s="23">
        <f t="shared" si="5"/>
        <v>62.79196942321057</v>
      </c>
    </row>
    <row r="115" spans="1:6" ht="56.25" hidden="1">
      <c r="A115" s="7">
        <v>0</v>
      </c>
      <c r="B115" s="22" t="s">
        <v>588</v>
      </c>
      <c r="C115" s="25" t="s">
        <v>587</v>
      </c>
      <c r="D115" s="14"/>
      <c r="E115" s="24"/>
      <c r="F115" s="23" t="e">
        <f t="shared" si="5"/>
        <v>#DIV/0!</v>
      </c>
    </row>
    <row r="116" spans="1:6" ht="19.5">
      <c r="A116" s="21">
        <v>0</v>
      </c>
      <c r="B116" s="20" t="s">
        <v>586</v>
      </c>
      <c r="C116" s="19" t="s">
        <v>168</v>
      </c>
      <c r="D116" s="4">
        <f>D117+D118+D119</f>
        <v>5580.10036</v>
      </c>
      <c r="E116" s="4">
        <f>E117+E118+E119</f>
        <v>5580.10036</v>
      </c>
      <c r="F116" s="4">
        <f t="shared" si="5"/>
        <v>100</v>
      </c>
    </row>
    <row r="117" spans="1:6" ht="56.25">
      <c r="A117" s="96">
        <v>0</v>
      </c>
      <c r="B117" s="22" t="s">
        <v>585</v>
      </c>
      <c r="C117" s="15" t="s">
        <v>584</v>
      </c>
      <c r="D117" s="29">
        <v>2741.17388</v>
      </c>
      <c r="E117" s="28">
        <v>2741.17388</v>
      </c>
      <c r="F117" s="23">
        <f t="shared" si="5"/>
        <v>100</v>
      </c>
    </row>
    <row r="118" spans="1:6" ht="65.25" customHeight="1">
      <c r="A118" s="96">
        <v>0</v>
      </c>
      <c r="B118" s="22" t="s">
        <v>853</v>
      </c>
      <c r="C118" s="101" t="s">
        <v>858</v>
      </c>
      <c r="D118" s="14">
        <v>15.85348</v>
      </c>
      <c r="E118" s="14">
        <v>15.85348</v>
      </c>
      <c r="F118" s="23">
        <f t="shared" si="5"/>
        <v>100</v>
      </c>
    </row>
    <row r="119" spans="1:6" ht="18.75">
      <c r="A119" s="17">
        <v>0</v>
      </c>
      <c r="B119" s="22" t="s">
        <v>583</v>
      </c>
      <c r="C119" s="15" t="s">
        <v>582</v>
      </c>
      <c r="D119" s="29">
        <v>2823.073</v>
      </c>
      <c r="E119" s="91">
        <v>2823.073</v>
      </c>
      <c r="F119" s="23">
        <f t="shared" si="5"/>
        <v>100</v>
      </c>
    </row>
    <row r="120" spans="1:6" ht="19.5">
      <c r="A120" s="21">
        <v>0</v>
      </c>
      <c r="B120" s="20" t="s">
        <v>581</v>
      </c>
      <c r="C120" s="19" t="s">
        <v>579</v>
      </c>
      <c r="D120" s="18">
        <f>D121</f>
        <v>6000</v>
      </c>
      <c r="E120" s="18">
        <f>E121</f>
        <v>6000</v>
      </c>
      <c r="F120" s="4">
        <f t="shared" si="5"/>
        <v>100</v>
      </c>
    </row>
    <row r="121" spans="1:6" ht="18.75">
      <c r="A121" s="17">
        <v>0</v>
      </c>
      <c r="B121" s="16" t="s">
        <v>580</v>
      </c>
      <c r="C121" s="15" t="s">
        <v>579</v>
      </c>
      <c r="D121" s="29">
        <v>6000</v>
      </c>
      <c r="E121" s="91">
        <v>6000</v>
      </c>
      <c r="F121" s="23">
        <f t="shared" si="5"/>
        <v>100</v>
      </c>
    </row>
    <row r="122" spans="1:6" s="8" customFormat="1" ht="78" customHeight="1">
      <c r="A122" s="13">
        <v>0</v>
      </c>
      <c r="B122" s="12" t="s">
        <v>578</v>
      </c>
      <c r="C122" s="11" t="s">
        <v>577</v>
      </c>
      <c r="D122" s="10">
        <v>0</v>
      </c>
      <c r="E122" s="9">
        <v>4356.69964</v>
      </c>
      <c r="F122" s="4">
        <v>0</v>
      </c>
    </row>
    <row r="123" spans="1:6" s="8" customFormat="1" ht="37.5">
      <c r="A123" s="13">
        <v>0</v>
      </c>
      <c r="B123" s="12" t="s">
        <v>576</v>
      </c>
      <c r="C123" s="11" t="s">
        <v>575</v>
      </c>
      <c r="D123" s="10">
        <v>0</v>
      </c>
      <c r="E123" s="9">
        <v>-7773.65153</v>
      </c>
      <c r="F123" s="4">
        <v>0</v>
      </c>
    </row>
    <row r="124" spans="1:6" ht="18.75">
      <c r="A124" s="7"/>
      <c r="B124" s="6"/>
      <c r="C124" s="5" t="s">
        <v>574</v>
      </c>
      <c r="D124" s="4">
        <f>D92+D10</f>
        <v>495186.18408000004</v>
      </c>
      <c r="E124" s="4">
        <f>E92+E10</f>
        <v>467475.48493000004</v>
      </c>
      <c r="F124" s="4">
        <f>E124/D124*100</f>
        <v>94.40398378612211</v>
      </c>
    </row>
  </sheetData>
  <sheetProtection/>
  <mergeCells count="3">
    <mergeCell ref="A8:B8"/>
    <mergeCell ref="A6:F6"/>
    <mergeCell ref="D4:F4"/>
  </mergeCells>
  <printOptions horizontalCentered="1"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34" r:id="rId1"/>
  <headerFooter alignWithMargins="0">
    <oddHeader>&amp;C&amp;P</oddHeader>
    <evenHeader>&amp;C1
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63"/>
  <sheetViews>
    <sheetView zoomScale="70" zoomScaleNormal="70" workbookViewId="0" topLeftCell="A1">
      <selection activeCell="Q10" sqref="Q10"/>
    </sheetView>
  </sheetViews>
  <sheetFormatPr defaultColWidth="9.140625" defaultRowHeight="12.75"/>
  <cols>
    <col min="1" max="1" width="9.421875" style="126" bestFit="1" customWidth="1"/>
    <col min="2" max="2" width="12.57421875" style="127" bestFit="1" customWidth="1"/>
    <col min="3" max="3" width="6.8515625" style="126" bestFit="1" customWidth="1"/>
    <col min="4" max="4" width="62.421875" style="128" customWidth="1"/>
    <col min="5" max="5" width="16.421875" style="103" hidden="1" customWidth="1"/>
    <col min="6" max="6" width="16.421875" style="129" hidden="1" customWidth="1"/>
    <col min="7" max="7" width="19.00390625" style="115" customWidth="1"/>
    <col min="8" max="8" width="16.421875" style="115" hidden="1" customWidth="1"/>
    <col min="9" max="9" width="19.00390625" style="115" hidden="1" customWidth="1"/>
    <col min="10" max="10" width="17.57421875" style="115" customWidth="1"/>
    <col min="11" max="11" width="16.57421875" style="131" customWidth="1"/>
    <col min="12" max="16384" width="9.140625" style="131" customWidth="1"/>
  </cols>
  <sheetData>
    <row r="1" ht="18.75">
      <c r="K1" s="130" t="s">
        <v>789</v>
      </c>
    </row>
    <row r="2" ht="18.75">
      <c r="K2" s="130" t="s">
        <v>849</v>
      </c>
    </row>
    <row r="3" ht="18.75">
      <c r="K3" s="130" t="s">
        <v>850</v>
      </c>
    </row>
    <row r="4" ht="18.75">
      <c r="K4" s="132" t="s">
        <v>916</v>
      </c>
    </row>
    <row r="5" ht="18.75">
      <c r="K5" s="132"/>
    </row>
    <row r="6" spans="1:11" ht="30.75" customHeight="1">
      <c r="A6" s="228" t="s">
        <v>888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1" ht="18.75">
      <c r="A7" s="133"/>
      <c r="B7" s="134"/>
      <c r="C7" s="133"/>
      <c r="D7" s="135"/>
      <c r="G7" s="119"/>
      <c r="K7" s="119" t="s">
        <v>461</v>
      </c>
    </row>
    <row r="8" spans="1:11" s="139" customFormat="1" ht="46.5" customHeight="1">
      <c r="A8" s="136" t="s">
        <v>130</v>
      </c>
      <c r="B8" s="137" t="s">
        <v>131</v>
      </c>
      <c r="C8" s="136" t="s">
        <v>132</v>
      </c>
      <c r="D8" s="136" t="s">
        <v>133</v>
      </c>
      <c r="E8" s="104" t="s">
        <v>134</v>
      </c>
      <c r="F8" s="138" t="s">
        <v>86</v>
      </c>
      <c r="G8" s="120" t="s">
        <v>884</v>
      </c>
      <c r="H8" s="125" t="s">
        <v>134</v>
      </c>
      <c r="I8" s="125" t="s">
        <v>86</v>
      </c>
      <c r="J8" s="125" t="s">
        <v>571</v>
      </c>
      <c r="K8" s="138" t="s">
        <v>893</v>
      </c>
    </row>
    <row r="9" spans="1:11" s="139" customFormat="1" ht="18.75">
      <c r="A9" s="105">
        <v>1</v>
      </c>
      <c r="B9" s="105" t="s">
        <v>462</v>
      </c>
      <c r="C9" s="105">
        <v>3</v>
      </c>
      <c r="D9" s="105">
        <v>4</v>
      </c>
      <c r="E9" s="105">
        <v>5</v>
      </c>
      <c r="F9" s="105">
        <v>6</v>
      </c>
      <c r="G9" s="121">
        <v>5</v>
      </c>
      <c r="H9" s="121">
        <v>5</v>
      </c>
      <c r="I9" s="121">
        <v>6</v>
      </c>
      <c r="J9" s="121">
        <v>6</v>
      </c>
      <c r="K9" s="140">
        <v>7</v>
      </c>
    </row>
    <row r="10" spans="1:11" ht="18.75">
      <c r="A10" s="141" t="s">
        <v>87</v>
      </c>
      <c r="B10" s="141"/>
      <c r="C10" s="141"/>
      <c r="D10" s="142" t="s">
        <v>137</v>
      </c>
      <c r="E10" s="106">
        <f>E11+E16+E36+E88+E94+E150+E141</f>
        <v>32246.003440000004</v>
      </c>
      <c r="F10" s="106">
        <f>F11+F16+F36+F88+F94+F150+F141</f>
        <v>2961.6900000000005</v>
      </c>
      <c r="G10" s="111">
        <f>E10+F10</f>
        <v>35207.69344</v>
      </c>
      <c r="H10" s="106">
        <f>H11+H16+H36+H88+H94+H150+H141</f>
        <v>32119.352280000003</v>
      </c>
      <c r="I10" s="106">
        <f>I11+I16+I36+I88+I94+I150+I141</f>
        <v>2945.69</v>
      </c>
      <c r="J10" s="111">
        <f>H10+I10</f>
        <v>35065.04228</v>
      </c>
      <c r="K10" s="143">
        <f>J10/G10*100</f>
        <v>99.594829578248</v>
      </c>
    </row>
    <row r="11" spans="1:11" ht="33.75">
      <c r="A11" s="102" t="s">
        <v>88</v>
      </c>
      <c r="B11" s="102"/>
      <c r="C11" s="102"/>
      <c r="D11" s="144" t="s">
        <v>816</v>
      </c>
      <c r="E11" s="107">
        <f aca="true" t="shared" si="0" ref="E11:I14">E12</f>
        <v>1121.36</v>
      </c>
      <c r="F11" s="107">
        <f t="shared" si="0"/>
        <v>0</v>
      </c>
      <c r="G11" s="112">
        <f>E11+F11</f>
        <v>1121.36</v>
      </c>
      <c r="H11" s="107">
        <f t="shared" si="0"/>
        <v>1121.36</v>
      </c>
      <c r="I11" s="107">
        <f t="shared" si="0"/>
        <v>0</v>
      </c>
      <c r="J11" s="112">
        <f>H11+I11</f>
        <v>1121.36</v>
      </c>
      <c r="K11" s="145">
        <f aca="true" t="shared" si="1" ref="K11:K83">J11/G11*100</f>
        <v>100</v>
      </c>
    </row>
    <row r="12" spans="1:11" ht="33.75">
      <c r="A12" s="102"/>
      <c r="B12" s="102" t="s">
        <v>271</v>
      </c>
      <c r="C12" s="102"/>
      <c r="D12" s="146" t="s">
        <v>272</v>
      </c>
      <c r="E12" s="108">
        <f t="shared" si="0"/>
        <v>1121.36</v>
      </c>
      <c r="F12" s="108">
        <f t="shared" si="0"/>
        <v>0</v>
      </c>
      <c r="G12" s="107">
        <f>SUM(E12:F12)</f>
        <v>1121.36</v>
      </c>
      <c r="H12" s="107">
        <f t="shared" si="0"/>
        <v>1121.36</v>
      </c>
      <c r="I12" s="107">
        <f t="shared" si="0"/>
        <v>0</v>
      </c>
      <c r="J12" s="107">
        <f>SUM(H12:I12)</f>
        <v>1121.36</v>
      </c>
      <c r="K12" s="145">
        <f t="shared" si="1"/>
        <v>100</v>
      </c>
    </row>
    <row r="13" spans="1:11" ht="18.75">
      <c r="A13" s="102"/>
      <c r="B13" s="102" t="s">
        <v>307</v>
      </c>
      <c r="C13" s="102"/>
      <c r="D13" s="144" t="s">
        <v>308</v>
      </c>
      <c r="E13" s="108">
        <f t="shared" si="0"/>
        <v>1121.36</v>
      </c>
      <c r="F13" s="108">
        <f t="shared" si="0"/>
        <v>0</v>
      </c>
      <c r="G13" s="107">
        <f>SUM(E13:F13)</f>
        <v>1121.36</v>
      </c>
      <c r="H13" s="107">
        <f t="shared" si="0"/>
        <v>1121.36</v>
      </c>
      <c r="I13" s="107">
        <f t="shared" si="0"/>
        <v>0</v>
      </c>
      <c r="J13" s="107">
        <f>SUM(H13:I13)</f>
        <v>1121.36</v>
      </c>
      <c r="K13" s="145">
        <f t="shared" si="1"/>
        <v>100</v>
      </c>
    </row>
    <row r="14" spans="1:11" ht="83.25">
      <c r="A14" s="102"/>
      <c r="B14" s="102"/>
      <c r="C14" s="102" t="s">
        <v>139</v>
      </c>
      <c r="D14" s="144" t="s">
        <v>11</v>
      </c>
      <c r="E14" s="107">
        <f t="shared" si="0"/>
        <v>1121.36</v>
      </c>
      <c r="F14" s="107">
        <f t="shared" si="0"/>
        <v>0</v>
      </c>
      <c r="G14" s="112">
        <f aca="true" t="shared" si="2" ref="G14:G36">E14+F14</f>
        <v>1121.36</v>
      </c>
      <c r="H14" s="107">
        <f t="shared" si="0"/>
        <v>1121.36</v>
      </c>
      <c r="I14" s="107">
        <f t="shared" si="0"/>
        <v>0</v>
      </c>
      <c r="J14" s="112">
        <f aca="true" t="shared" si="3" ref="J14:J21">H14+I14</f>
        <v>1121.36</v>
      </c>
      <c r="K14" s="145">
        <f t="shared" si="1"/>
        <v>100</v>
      </c>
    </row>
    <row r="15" spans="1:11" ht="33.75">
      <c r="A15" s="102"/>
      <c r="B15" s="102"/>
      <c r="C15" s="102" t="s">
        <v>141</v>
      </c>
      <c r="D15" s="144" t="s">
        <v>12</v>
      </c>
      <c r="E15" s="107">
        <f>'вкр 2014-3'!G767</f>
        <v>1121.36</v>
      </c>
      <c r="F15" s="107"/>
      <c r="G15" s="112">
        <f t="shared" si="2"/>
        <v>1121.36</v>
      </c>
      <c r="H15" s="107">
        <f>'вкр 2014-3'!J767</f>
        <v>1121.36</v>
      </c>
      <c r="I15" s="107"/>
      <c r="J15" s="112">
        <f t="shared" si="3"/>
        <v>1121.36</v>
      </c>
      <c r="K15" s="145">
        <f t="shared" si="1"/>
        <v>100</v>
      </c>
    </row>
    <row r="16" spans="1:11" ht="50.25">
      <c r="A16" s="102" t="s">
        <v>89</v>
      </c>
      <c r="B16" s="102"/>
      <c r="C16" s="102"/>
      <c r="D16" s="147" t="s">
        <v>820</v>
      </c>
      <c r="E16" s="107">
        <f>E22+E17</f>
        <v>3833.9</v>
      </c>
      <c r="F16" s="107">
        <f>F22+F17</f>
        <v>70</v>
      </c>
      <c r="G16" s="112">
        <f t="shared" si="2"/>
        <v>3903.9</v>
      </c>
      <c r="H16" s="107">
        <f>H22+H17</f>
        <v>3831.5989200000004</v>
      </c>
      <c r="I16" s="107">
        <f>I22+I17</f>
        <v>70</v>
      </c>
      <c r="J16" s="112">
        <f t="shared" si="3"/>
        <v>3901.5989200000004</v>
      </c>
      <c r="K16" s="145">
        <f t="shared" si="1"/>
        <v>99.94105689182614</v>
      </c>
    </row>
    <row r="17" spans="1:11" ht="50.25">
      <c r="A17" s="102"/>
      <c r="B17" s="148" t="s">
        <v>796</v>
      </c>
      <c r="C17" s="149"/>
      <c r="D17" s="147" t="s">
        <v>797</v>
      </c>
      <c r="E17" s="107">
        <f>E18+E20</f>
        <v>0</v>
      </c>
      <c r="F17" s="107">
        <f>F18+F20</f>
        <v>70</v>
      </c>
      <c r="G17" s="112">
        <f t="shared" si="2"/>
        <v>70</v>
      </c>
      <c r="H17" s="107">
        <f>H18</f>
        <v>0</v>
      </c>
      <c r="I17" s="107">
        <f>I18+I20</f>
        <v>70</v>
      </c>
      <c r="J17" s="112">
        <f t="shared" si="3"/>
        <v>70</v>
      </c>
      <c r="K17" s="145">
        <f t="shared" si="1"/>
        <v>100</v>
      </c>
    </row>
    <row r="18" spans="1:11" ht="83.25">
      <c r="A18" s="102"/>
      <c r="B18" s="148"/>
      <c r="C18" s="102" t="s">
        <v>139</v>
      </c>
      <c r="D18" s="144" t="s">
        <v>11</v>
      </c>
      <c r="E18" s="107">
        <f>E19</f>
        <v>0</v>
      </c>
      <c r="F18" s="107">
        <f>F19</f>
        <v>21</v>
      </c>
      <c r="G18" s="112">
        <f t="shared" si="2"/>
        <v>21</v>
      </c>
      <c r="H18" s="107">
        <f>H19</f>
        <v>0</v>
      </c>
      <c r="I18" s="107">
        <f>I19</f>
        <v>21</v>
      </c>
      <c r="J18" s="112">
        <f t="shared" si="3"/>
        <v>21</v>
      </c>
      <c r="K18" s="145">
        <f t="shared" si="1"/>
        <v>100</v>
      </c>
    </row>
    <row r="19" spans="1:11" ht="33.75">
      <c r="A19" s="102"/>
      <c r="B19" s="148"/>
      <c r="C19" s="102" t="s">
        <v>141</v>
      </c>
      <c r="D19" s="144" t="s">
        <v>12</v>
      </c>
      <c r="E19" s="107">
        <f>'вкр 2014-3'!G915</f>
        <v>0</v>
      </c>
      <c r="F19" s="107">
        <f>'вкр 2014-3'!H915</f>
        <v>21</v>
      </c>
      <c r="G19" s="112">
        <f t="shared" si="2"/>
        <v>21</v>
      </c>
      <c r="H19" s="107">
        <f>'вкр 2014-3'!J915</f>
        <v>0</v>
      </c>
      <c r="I19" s="107">
        <f>'вкр 2014-3'!K915</f>
        <v>21</v>
      </c>
      <c r="J19" s="112">
        <f t="shared" si="3"/>
        <v>21</v>
      </c>
      <c r="K19" s="145">
        <f t="shared" si="1"/>
        <v>100</v>
      </c>
    </row>
    <row r="20" spans="1:11" ht="33.75">
      <c r="A20" s="102"/>
      <c r="B20" s="148"/>
      <c r="C20" s="102" t="s">
        <v>143</v>
      </c>
      <c r="D20" s="144" t="s">
        <v>14</v>
      </c>
      <c r="E20" s="107">
        <f>E21</f>
        <v>0</v>
      </c>
      <c r="F20" s="107">
        <f>F21</f>
        <v>49</v>
      </c>
      <c r="G20" s="112">
        <f t="shared" si="2"/>
        <v>49</v>
      </c>
      <c r="H20" s="107">
        <f>H21</f>
        <v>0</v>
      </c>
      <c r="I20" s="107">
        <f>I21</f>
        <v>49</v>
      </c>
      <c r="J20" s="112">
        <f t="shared" si="3"/>
        <v>49</v>
      </c>
      <c r="K20" s="145">
        <f t="shared" si="1"/>
        <v>100</v>
      </c>
    </row>
    <row r="21" spans="1:11" ht="33.75">
      <c r="A21" s="102"/>
      <c r="B21" s="148"/>
      <c r="C21" s="102" t="s">
        <v>145</v>
      </c>
      <c r="D21" s="144" t="s">
        <v>814</v>
      </c>
      <c r="E21" s="107">
        <f>'вкр 2014-3'!G917</f>
        <v>0</v>
      </c>
      <c r="F21" s="107">
        <f>'вкр 2014-3'!H917</f>
        <v>49</v>
      </c>
      <c r="G21" s="112">
        <f t="shared" si="2"/>
        <v>49</v>
      </c>
      <c r="H21" s="107">
        <f>'вкр 2014-3'!J917</f>
        <v>0</v>
      </c>
      <c r="I21" s="107">
        <f>'вкр 2014-3'!K917</f>
        <v>49</v>
      </c>
      <c r="J21" s="112">
        <f t="shared" si="3"/>
        <v>49</v>
      </c>
      <c r="K21" s="145">
        <f t="shared" si="1"/>
        <v>100</v>
      </c>
    </row>
    <row r="22" spans="1:11" ht="33.75">
      <c r="A22" s="102"/>
      <c r="B22" s="102" t="s">
        <v>271</v>
      </c>
      <c r="C22" s="102"/>
      <c r="D22" s="146" t="s">
        <v>272</v>
      </c>
      <c r="E22" s="109">
        <f>E23+E30+E33</f>
        <v>3833.9</v>
      </c>
      <c r="F22" s="112">
        <f>F23+F34+F37</f>
        <v>0</v>
      </c>
      <c r="G22" s="107">
        <f>SUM(E22:F22)</f>
        <v>3833.9</v>
      </c>
      <c r="H22" s="112">
        <f>H23+H30+H33</f>
        <v>3831.5989200000004</v>
      </c>
      <c r="I22" s="112">
        <f>I23+I34+I37</f>
        <v>0</v>
      </c>
      <c r="J22" s="107">
        <f>SUM(H22:I22)</f>
        <v>3831.5989200000004</v>
      </c>
      <c r="K22" s="145">
        <f t="shared" si="1"/>
        <v>99.93998069850545</v>
      </c>
    </row>
    <row r="23" spans="1:11" ht="33.75">
      <c r="A23" s="102"/>
      <c r="B23" s="102" t="s">
        <v>273</v>
      </c>
      <c r="C23" s="102"/>
      <c r="D23" s="144" t="s">
        <v>274</v>
      </c>
      <c r="E23" s="109">
        <f>E24+E26+E28</f>
        <v>2583.13</v>
      </c>
      <c r="F23" s="112">
        <f>F24+F26+F30</f>
        <v>0</v>
      </c>
      <c r="G23" s="107">
        <f>SUM(E23:F23)</f>
        <v>2583.13</v>
      </c>
      <c r="H23" s="112">
        <f>H24+H26+H28</f>
        <v>2582.82992</v>
      </c>
      <c r="I23" s="112">
        <f>I24+I26+I30</f>
        <v>0</v>
      </c>
      <c r="J23" s="107">
        <f>SUM(H23:I23)</f>
        <v>2582.82992</v>
      </c>
      <c r="K23" s="145">
        <f t="shared" si="1"/>
        <v>99.98838308563643</v>
      </c>
    </row>
    <row r="24" spans="1:11" ht="83.25">
      <c r="A24" s="102"/>
      <c r="B24" s="102"/>
      <c r="C24" s="102" t="s">
        <v>139</v>
      </c>
      <c r="D24" s="144" t="s">
        <v>11</v>
      </c>
      <c r="E24" s="107">
        <f>E25</f>
        <v>1741.7645</v>
      </c>
      <c r="F24" s="107">
        <f>F25</f>
        <v>0</v>
      </c>
      <c r="G24" s="112">
        <f t="shared" si="2"/>
        <v>1741.7645</v>
      </c>
      <c r="H24" s="107">
        <f>H25</f>
        <v>1741.76414</v>
      </c>
      <c r="I24" s="107">
        <f>I25</f>
        <v>0</v>
      </c>
      <c r="J24" s="112">
        <f aca="true" t="shared" si="4" ref="J24:J36">H24+I24</f>
        <v>1741.76414</v>
      </c>
      <c r="K24" s="145">
        <f t="shared" si="1"/>
        <v>99.99997933130454</v>
      </c>
    </row>
    <row r="25" spans="1:11" ht="33.75">
      <c r="A25" s="102"/>
      <c r="B25" s="102"/>
      <c r="C25" s="102" t="s">
        <v>141</v>
      </c>
      <c r="D25" s="144" t="s">
        <v>12</v>
      </c>
      <c r="E25" s="107">
        <f>'вкр 2014-3'!G921</f>
        <v>1741.7645</v>
      </c>
      <c r="F25" s="112"/>
      <c r="G25" s="112">
        <f t="shared" si="2"/>
        <v>1741.7645</v>
      </c>
      <c r="H25" s="107">
        <f>'вкр 2014-3'!J921</f>
        <v>1741.76414</v>
      </c>
      <c r="I25" s="112"/>
      <c r="J25" s="112">
        <f t="shared" si="4"/>
        <v>1741.76414</v>
      </c>
      <c r="K25" s="145">
        <f t="shared" si="1"/>
        <v>99.99997933130454</v>
      </c>
    </row>
    <row r="26" spans="1:11" ht="33.75">
      <c r="A26" s="102"/>
      <c r="B26" s="102"/>
      <c r="C26" s="102" t="s">
        <v>143</v>
      </c>
      <c r="D26" s="144" t="s">
        <v>14</v>
      </c>
      <c r="E26" s="107">
        <f>E27</f>
        <v>793.1645</v>
      </c>
      <c r="F26" s="107">
        <f>F27</f>
        <v>0</v>
      </c>
      <c r="G26" s="112">
        <f t="shared" si="2"/>
        <v>793.1645</v>
      </c>
      <c r="H26" s="107">
        <f>H27</f>
        <v>792.86478</v>
      </c>
      <c r="I26" s="107">
        <f>I27</f>
        <v>0</v>
      </c>
      <c r="J26" s="112">
        <f t="shared" si="4"/>
        <v>792.86478</v>
      </c>
      <c r="K26" s="145">
        <f t="shared" si="1"/>
        <v>99.96221212623611</v>
      </c>
    </row>
    <row r="27" spans="1:11" ht="33.75">
      <c r="A27" s="102"/>
      <c r="B27" s="102"/>
      <c r="C27" s="102" t="s">
        <v>145</v>
      </c>
      <c r="D27" s="144" t="s">
        <v>15</v>
      </c>
      <c r="E27" s="107">
        <f>'вкр 2014-3'!G923</f>
        <v>793.1645</v>
      </c>
      <c r="F27" s="112"/>
      <c r="G27" s="112">
        <f t="shared" si="2"/>
        <v>793.1645</v>
      </c>
      <c r="H27" s="107">
        <f>'вкр 2014-3'!J923</f>
        <v>792.86478</v>
      </c>
      <c r="I27" s="112"/>
      <c r="J27" s="112">
        <f t="shared" si="4"/>
        <v>792.86478</v>
      </c>
      <c r="K27" s="145">
        <f t="shared" si="1"/>
        <v>99.96221212623611</v>
      </c>
    </row>
    <row r="28" spans="1:11" ht="18.75">
      <c r="A28" s="102"/>
      <c r="B28" s="102"/>
      <c r="C28" s="102" t="s">
        <v>146</v>
      </c>
      <c r="D28" s="144" t="s">
        <v>147</v>
      </c>
      <c r="E28" s="107">
        <f>E29</f>
        <v>48.201</v>
      </c>
      <c r="F28" s="107"/>
      <c r="G28" s="112">
        <f t="shared" si="2"/>
        <v>48.201</v>
      </c>
      <c r="H28" s="107">
        <f>H29</f>
        <v>48.201</v>
      </c>
      <c r="I28" s="107"/>
      <c r="J28" s="112">
        <f t="shared" si="4"/>
        <v>48.201</v>
      </c>
      <c r="K28" s="145">
        <f t="shared" si="1"/>
        <v>100</v>
      </c>
    </row>
    <row r="29" spans="1:11" ht="18.75">
      <c r="A29" s="102"/>
      <c r="B29" s="102"/>
      <c r="C29" s="102" t="s">
        <v>148</v>
      </c>
      <c r="D29" s="144" t="s">
        <v>17</v>
      </c>
      <c r="E29" s="107">
        <f>'вкр 2014-3'!G925</f>
        <v>48.201</v>
      </c>
      <c r="F29" s="112"/>
      <c r="G29" s="112">
        <f t="shared" si="2"/>
        <v>48.201</v>
      </c>
      <c r="H29" s="107">
        <f>'вкр 2014-3'!J925</f>
        <v>48.201</v>
      </c>
      <c r="I29" s="112"/>
      <c r="J29" s="112">
        <f t="shared" si="4"/>
        <v>48.201</v>
      </c>
      <c r="K29" s="145">
        <f t="shared" si="1"/>
        <v>100</v>
      </c>
    </row>
    <row r="30" spans="1:11" ht="33.75">
      <c r="A30" s="102"/>
      <c r="B30" s="102" t="s">
        <v>283</v>
      </c>
      <c r="C30" s="102"/>
      <c r="D30" s="144" t="s">
        <v>284</v>
      </c>
      <c r="E30" s="107">
        <f>E31</f>
        <v>968.77</v>
      </c>
      <c r="F30" s="107">
        <f>F31</f>
        <v>0</v>
      </c>
      <c r="G30" s="112">
        <f t="shared" si="2"/>
        <v>968.77</v>
      </c>
      <c r="H30" s="107">
        <f>H31</f>
        <v>968.769</v>
      </c>
      <c r="I30" s="107">
        <f>I31</f>
        <v>0</v>
      </c>
      <c r="J30" s="112">
        <f t="shared" si="4"/>
        <v>968.769</v>
      </c>
      <c r="K30" s="145">
        <f t="shared" si="1"/>
        <v>99.99989677632462</v>
      </c>
    </row>
    <row r="31" spans="1:11" ht="83.25">
      <c r="A31" s="102"/>
      <c r="B31" s="141"/>
      <c r="C31" s="102" t="s">
        <v>139</v>
      </c>
      <c r="D31" s="144" t="s">
        <v>11</v>
      </c>
      <c r="E31" s="107">
        <f>E32</f>
        <v>968.77</v>
      </c>
      <c r="F31" s="107">
        <f>F32</f>
        <v>0</v>
      </c>
      <c r="G31" s="112">
        <f t="shared" si="2"/>
        <v>968.77</v>
      </c>
      <c r="H31" s="107">
        <f>H32</f>
        <v>968.769</v>
      </c>
      <c r="I31" s="107">
        <f>I32</f>
        <v>0</v>
      </c>
      <c r="J31" s="112">
        <f t="shared" si="4"/>
        <v>968.769</v>
      </c>
      <c r="K31" s="145">
        <f t="shared" si="1"/>
        <v>99.99989677632462</v>
      </c>
    </row>
    <row r="32" spans="1:11" ht="33.75">
      <c r="A32" s="102"/>
      <c r="B32" s="102"/>
      <c r="C32" s="102" t="s">
        <v>141</v>
      </c>
      <c r="D32" s="144" t="s">
        <v>12</v>
      </c>
      <c r="E32" s="107">
        <f>'вкр 2014-3'!G928</f>
        <v>968.77</v>
      </c>
      <c r="F32" s="107">
        <f>'вкр 2014-3'!H928</f>
        <v>0</v>
      </c>
      <c r="G32" s="112">
        <f t="shared" si="2"/>
        <v>968.77</v>
      </c>
      <c r="H32" s="107">
        <f>'вкр 2014-3'!J928</f>
        <v>968.769</v>
      </c>
      <c r="I32" s="107">
        <f>'вкр 2014-3'!K928</f>
        <v>0</v>
      </c>
      <c r="J32" s="112">
        <f t="shared" si="4"/>
        <v>968.769</v>
      </c>
      <c r="K32" s="145">
        <f t="shared" si="1"/>
        <v>99.99989677632462</v>
      </c>
    </row>
    <row r="33" spans="1:11" ht="33.75">
      <c r="A33" s="102"/>
      <c r="B33" s="102" t="s">
        <v>281</v>
      </c>
      <c r="C33" s="102"/>
      <c r="D33" s="144" t="s">
        <v>282</v>
      </c>
      <c r="E33" s="107">
        <f>E34</f>
        <v>282</v>
      </c>
      <c r="F33" s="107">
        <f>F34</f>
        <v>0</v>
      </c>
      <c r="G33" s="112">
        <f t="shared" si="2"/>
        <v>282</v>
      </c>
      <c r="H33" s="107">
        <f>H34</f>
        <v>280</v>
      </c>
      <c r="I33" s="107">
        <f>I34</f>
        <v>0</v>
      </c>
      <c r="J33" s="112">
        <f t="shared" si="4"/>
        <v>280</v>
      </c>
      <c r="K33" s="145">
        <f t="shared" si="1"/>
        <v>99.29078014184397</v>
      </c>
    </row>
    <row r="34" spans="1:11" ht="83.25">
      <c r="A34" s="102"/>
      <c r="B34" s="141"/>
      <c r="C34" s="102" t="s">
        <v>139</v>
      </c>
      <c r="D34" s="144" t="s">
        <v>11</v>
      </c>
      <c r="E34" s="107">
        <f>E35</f>
        <v>282</v>
      </c>
      <c r="F34" s="107">
        <f>F35</f>
        <v>0</v>
      </c>
      <c r="G34" s="112">
        <f t="shared" si="2"/>
        <v>282</v>
      </c>
      <c r="H34" s="107">
        <f>H35</f>
        <v>280</v>
      </c>
      <c r="I34" s="107">
        <f>I35</f>
        <v>0</v>
      </c>
      <c r="J34" s="112">
        <f t="shared" si="4"/>
        <v>280</v>
      </c>
      <c r="K34" s="145">
        <f t="shared" si="1"/>
        <v>99.29078014184397</v>
      </c>
    </row>
    <row r="35" spans="1:11" ht="33.75">
      <c r="A35" s="102"/>
      <c r="B35" s="141"/>
      <c r="C35" s="102" t="s">
        <v>141</v>
      </c>
      <c r="D35" s="144" t="s">
        <v>12</v>
      </c>
      <c r="E35" s="107">
        <f>'вкр 2014-3'!G931</f>
        <v>282</v>
      </c>
      <c r="F35" s="107">
        <f>'вкр 2014-3'!H931</f>
        <v>0</v>
      </c>
      <c r="G35" s="112">
        <f t="shared" si="2"/>
        <v>282</v>
      </c>
      <c r="H35" s="107">
        <f>'вкр 2014-3'!J931</f>
        <v>280</v>
      </c>
      <c r="I35" s="107">
        <f>'вкр 2014-3'!K931</f>
        <v>0</v>
      </c>
      <c r="J35" s="112">
        <f t="shared" si="4"/>
        <v>280</v>
      </c>
      <c r="K35" s="145">
        <f t="shared" si="1"/>
        <v>99.29078014184397</v>
      </c>
    </row>
    <row r="36" spans="1:11" ht="66.75">
      <c r="A36" s="102" t="s">
        <v>90</v>
      </c>
      <c r="B36" s="102"/>
      <c r="C36" s="102"/>
      <c r="D36" s="144" t="s">
        <v>828</v>
      </c>
      <c r="E36" s="107">
        <f>E37+E45</f>
        <v>13542.238000000001</v>
      </c>
      <c r="F36" s="107">
        <f>F37+F45</f>
        <v>1534.2800000000002</v>
      </c>
      <c r="G36" s="112">
        <f t="shared" si="2"/>
        <v>15076.518000000002</v>
      </c>
      <c r="H36" s="107">
        <f>H37+H45</f>
        <v>13542.238000000001</v>
      </c>
      <c r="I36" s="107">
        <f>I37+I45</f>
        <v>1531.18</v>
      </c>
      <c r="J36" s="112">
        <f t="shared" si="4"/>
        <v>15073.418000000001</v>
      </c>
      <c r="K36" s="145">
        <f t="shared" si="1"/>
        <v>99.9794382230698</v>
      </c>
    </row>
    <row r="37" spans="1:11" ht="33.75">
      <c r="A37" s="102"/>
      <c r="B37" s="102" t="s">
        <v>271</v>
      </c>
      <c r="C37" s="102"/>
      <c r="D37" s="146" t="s">
        <v>272</v>
      </c>
      <c r="E37" s="108">
        <f>E38</f>
        <v>13317.238000000001</v>
      </c>
      <c r="F37" s="108">
        <f>F38</f>
        <v>0</v>
      </c>
      <c r="G37" s="107">
        <f>SUM(E37:F37)</f>
        <v>13317.238000000001</v>
      </c>
      <c r="H37" s="107">
        <f>H38</f>
        <v>13317.238000000001</v>
      </c>
      <c r="I37" s="107">
        <f>I38</f>
        <v>0</v>
      </c>
      <c r="J37" s="107">
        <f>SUM(H37:I37)</f>
        <v>13317.238000000001</v>
      </c>
      <c r="K37" s="145">
        <f t="shared" si="1"/>
        <v>100</v>
      </c>
    </row>
    <row r="38" spans="1:11" ht="33.75">
      <c r="A38" s="102"/>
      <c r="B38" s="102" t="s">
        <v>273</v>
      </c>
      <c r="C38" s="102"/>
      <c r="D38" s="144" t="s">
        <v>274</v>
      </c>
      <c r="E38" s="108">
        <f>E39+E41+E43</f>
        <v>13317.238000000001</v>
      </c>
      <c r="F38" s="108">
        <f>F39+F41</f>
        <v>0</v>
      </c>
      <c r="G38" s="107">
        <f>SUM(E38:F38)</f>
        <v>13317.238000000001</v>
      </c>
      <c r="H38" s="107">
        <f>H39+H41+H43</f>
        <v>13317.238000000001</v>
      </c>
      <c r="I38" s="107">
        <f>I39+I41</f>
        <v>0</v>
      </c>
      <c r="J38" s="107">
        <f>SUM(H38:I38)</f>
        <v>13317.238000000001</v>
      </c>
      <c r="K38" s="145">
        <f t="shared" si="1"/>
        <v>100</v>
      </c>
    </row>
    <row r="39" spans="1:11" ht="83.25">
      <c r="A39" s="102"/>
      <c r="B39" s="102"/>
      <c r="C39" s="102" t="s">
        <v>139</v>
      </c>
      <c r="D39" s="144" t="s">
        <v>11</v>
      </c>
      <c r="E39" s="108">
        <f>E40</f>
        <v>10740.41464</v>
      </c>
      <c r="F39" s="108">
        <f>F40</f>
        <v>0</v>
      </c>
      <c r="G39" s="112">
        <f aca="true" t="shared" si="5" ref="G39:G44">E39+F39</f>
        <v>10740.41464</v>
      </c>
      <c r="H39" s="107">
        <f>H40</f>
        <v>10740.41464</v>
      </c>
      <c r="I39" s="107">
        <f>I40</f>
        <v>0</v>
      </c>
      <c r="J39" s="112">
        <f aca="true" t="shared" si="6" ref="J39:J44">H39+I39</f>
        <v>10740.41464</v>
      </c>
      <c r="K39" s="145">
        <f t="shared" si="1"/>
        <v>100</v>
      </c>
    </row>
    <row r="40" spans="1:11" ht="33.75">
      <c r="A40" s="102"/>
      <c r="B40" s="102"/>
      <c r="C40" s="102" t="s">
        <v>141</v>
      </c>
      <c r="D40" s="144" t="s">
        <v>12</v>
      </c>
      <c r="E40" s="108">
        <f>'вкр 2014-3'!G772</f>
        <v>10740.41464</v>
      </c>
      <c r="F40" s="112"/>
      <c r="G40" s="112">
        <f t="shared" si="5"/>
        <v>10740.41464</v>
      </c>
      <c r="H40" s="107">
        <f>'вкр 2014-3'!J772</f>
        <v>10740.41464</v>
      </c>
      <c r="I40" s="112"/>
      <c r="J40" s="112">
        <f t="shared" si="6"/>
        <v>10740.41464</v>
      </c>
      <c r="K40" s="145">
        <f t="shared" si="1"/>
        <v>100</v>
      </c>
    </row>
    <row r="41" spans="1:11" ht="33.75">
      <c r="A41" s="102"/>
      <c r="B41" s="102"/>
      <c r="C41" s="102" t="s">
        <v>143</v>
      </c>
      <c r="D41" s="144" t="s">
        <v>14</v>
      </c>
      <c r="E41" s="108">
        <f>E42</f>
        <v>2266.69792</v>
      </c>
      <c r="F41" s="108">
        <f>F42</f>
        <v>0</v>
      </c>
      <c r="G41" s="112">
        <f t="shared" si="5"/>
        <v>2266.69792</v>
      </c>
      <c r="H41" s="107">
        <f>H42</f>
        <v>2266.69792</v>
      </c>
      <c r="I41" s="107">
        <f>I42</f>
        <v>0</v>
      </c>
      <c r="J41" s="112">
        <f t="shared" si="6"/>
        <v>2266.69792</v>
      </c>
      <c r="K41" s="145">
        <f t="shared" si="1"/>
        <v>100</v>
      </c>
    </row>
    <row r="42" spans="1:11" ht="33.75">
      <c r="A42" s="102"/>
      <c r="B42" s="102"/>
      <c r="C42" s="102" t="s">
        <v>145</v>
      </c>
      <c r="D42" s="144" t="s">
        <v>15</v>
      </c>
      <c r="E42" s="108">
        <f>'вкр 2014-3'!G774</f>
        <v>2266.69792</v>
      </c>
      <c r="F42" s="112"/>
      <c r="G42" s="112">
        <f t="shared" si="5"/>
        <v>2266.69792</v>
      </c>
      <c r="H42" s="107">
        <f>'вкр 2014-3'!J774</f>
        <v>2266.69792</v>
      </c>
      <c r="I42" s="112"/>
      <c r="J42" s="112">
        <f t="shared" si="6"/>
        <v>2266.69792</v>
      </c>
      <c r="K42" s="145">
        <f t="shared" si="1"/>
        <v>100</v>
      </c>
    </row>
    <row r="43" spans="1:11" ht="18.75">
      <c r="A43" s="102"/>
      <c r="B43" s="102"/>
      <c r="C43" s="102" t="s">
        <v>146</v>
      </c>
      <c r="D43" s="144" t="s">
        <v>147</v>
      </c>
      <c r="E43" s="108">
        <f>E44</f>
        <v>310.12544</v>
      </c>
      <c r="F43" s="108">
        <f>F44</f>
        <v>0</v>
      </c>
      <c r="G43" s="112">
        <f t="shared" si="5"/>
        <v>310.12544</v>
      </c>
      <c r="H43" s="107">
        <f>H44</f>
        <v>310.12544</v>
      </c>
      <c r="I43" s="107">
        <f>I44</f>
        <v>0</v>
      </c>
      <c r="J43" s="112">
        <f t="shared" si="6"/>
        <v>310.12544</v>
      </c>
      <c r="K43" s="145">
        <f t="shared" si="1"/>
        <v>100</v>
      </c>
    </row>
    <row r="44" spans="1:11" ht="18.75">
      <c r="A44" s="102"/>
      <c r="B44" s="102"/>
      <c r="C44" s="102" t="s">
        <v>148</v>
      </c>
      <c r="D44" s="144" t="s">
        <v>17</v>
      </c>
      <c r="E44" s="108">
        <f>'вкр 2014-3'!G776</f>
        <v>310.12544</v>
      </c>
      <c r="F44" s="112"/>
      <c r="G44" s="112">
        <f t="shared" si="5"/>
        <v>310.12544</v>
      </c>
      <c r="H44" s="107">
        <f>'вкр 2014-3'!J776</f>
        <v>310.12544</v>
      </c>
      <c r="I44" s="112"/>
      <c r="J44" s="112">
        <f t="shared" si="6"/>
        <v>310.12544</v>
      </c>
      <c r="K44" s="145">
        <f t="shared" si="1"/>
        <v>100</v>
      </c>
    </row>
    <row r="45" spans="1:11" ht="33.75">
      <c r="A45" s="102"/>
      <c r="B45" s="150" t="s">
        <v>464</v>
      </c>
      <c r="C45" s="102"/>
      <c r="D45" s="144" t="s">
        <v>468</v>
      </c>
      <c r="E45" s="109">
        <f>E46+E69+E65</f>
        <v>225</v>
      </c>
      <c r="F45" s="109">
        <f>F46+F69+F65</f>
        <v>1534.2800000000002</v>
      </c>
      <c r="G45" s="107">
        <f>SUM(E45:F45)</f>
        <v>1759.2800000000002</v>
      </c>
      <c r="H45" s="112">
        <f>H46+H69</f>
        <v>225</v>
      </c>
      <c r="I45" s="112">
        <f>I46+I69+I65</f>
        <v>1531.18</v>
      </c>
      <c r="J45" s="107">
        <f>SUM(H45:I45)</f>
        <v>1756.18</v>
      </c>
      <c r="K45" s="145">
        <f t="shared" si="1"/>
        <v>99.82379155108907</v>
      </c>
    </row>
    <row r="46" spans="1:11" ht="18.75">
      <c r="A46" s="102"/>
      <c r="B46" s="150" t="s">
        <v>465</v>
      </c>
      <c r="C46" s="102"/>
      <c r="D46" s="144" t="s">
        <v>466</v>
      </c>
      <c r="E46" s="109">
        <f>E47+E50+E55+E60+E783</f>
        <v>0</v>
      </c>
      <c r="F46" s="109">
        <f>F47+F50+F55+F60</f>
        <v>923.7</v>
      </c>
      <c r="G46" s="107">
        <f>SUM(E46:F46)</f>
        <v>923.7</v>
      </c>
      <c r="H46" s="112">
        <f>H47+H50+H55+H60+H783</f>
        <v>0</v>
      </c>
      <c r="I46" s="112">
        <f>I47+I50+I55+I60</f>
        <v>920.6</v>
      </c>
      <c r="J46" s="107">
        <f>SUM(H46:I46)</f>
        <v>920.6</v>
      </c>
      <c r="K46" s="145">
        <f t="shared" si="1"/>
        <v>99.66439320125582</v>
      </c>
    </row>
    <row r="47" spans="1:11" ht="33.75">
      <c r="A47" s="102"/>
      <c r="B47" s="102" t="s">
        <v>493</v>
      </c>
      <c r="C47" s="102"/>
      <c r="D47" s="144" t="s">
        <v>58</v>
      </c>
      <c r="E47" s="109">
        <f>E48</f>
        <v>0</v>
      </c>
      <c r="F47" s="109">
        <f>F48</f>
        <v>3.1</v>
      </c>
      <c r="G47" s="107">
        <f>SUM(E47:F47)</f>
        <v>3.1</v>
      </c>
      <c r="H47" s="112">
        <f>H48</f>
        <v>0</v>
      </c>
      <c r="I47" s="112">
        <f>I48</f>
        <v>0</v>
      </c>
      <c r="J47" s="107">
        <f>SUM(H47:I47)</f>
        <v>0</v>
      </c>
      <c r="K47" s="145">
        <f t="shared" si="1"/>
        <v>0</v>
      </c>
    </row>
    <row r="48" spans="1:11" ht="33.75">
      <c r="A48" s="102"/>
      <c r="B48" s="102"/>
      <c r="C48" s="102" t="s">
        <v>143</v>
      </c>
      <c r="D48" s="144" t="s">
        <v>14</v>
      </c>
      <c r="E48" s="108">
        <f>E49</f>
        <v>0</v>
      </c>
      <c r="F48" s="108">
        <f>F49</f>
        <v>3.1</v>
      </c>
      <c r="G48" s="112">
        <f>E48+F48</f>
        <v>3.1</v>
      </c>
      <c r="H48" s="107">
        <f>H49</f>
        <v>0</v>
      </c>
      <c r="I48" s="107">
        <f>I49</f>
        <v>0</v>
      </c>
      <c r="J48" s="112">
        <f>H48+I48</f>
        <v>0</v>
      </c>
      <c r="K48" s="145">
        <f t="shared" si="1"/>
        <v>0</v>
      </c>
    </row>
    <row r="49" spans="1:11" ht="33.75">
      <c r="A49" s="102"/>
      <c r="B49" s="102"/>
      <c r="C49" s="102" t="s">
        <v>145</v>
      </c>
      <c r="D49" s="144" t="s">
        <v>15</v>
      </c>
      <c r="E49" s="108"/>
      <c r="F49" s="112">
        <f>'вкр 2014-3'!H781</f>
        <v>3.1</v>
      </c>
      <c r="G49" s="112">
        <f>E49+F49</f>
        <v>3.1</v>
      </c>
      <c r="H49" s="107"/>
      <c r="I49" s="112">
        <f>'вкр 2014-3'!K781</f>
        <v>0</v>
      </c>
      <c r="J49" s="112">
        <f>H49+I49</f>
        <v>0</v>
      </c>
      <c r="K49" s="145">
        <f t="shared" si="1"/>
        <v>0</v>
      </c>
    </row>
    <row r="50" spans="1:11" ht="50.25">
      <c r="A50" s="102"/>
      <c r="B50" s="102" t="s">
        <v>492</v>
      </c>
      <c r="C50" s="102"/>
      <c r="D50" s="144" t="s">
        <v>59</v>
      </c>
      <c r="E50" s="109">
        <f>E51+E53</f>
        <v>0</v>
      </c>
      <c r="F50" s="109">
        <f>F51+F53</f>
        <v>240.70000000000002</v>
      </c>
      <c r="G50" s="107">
        <f>SUM(E50:F50)</f>
        <v>240.70000000000002</v>
      </c>
      <c r="H50" s="112">
        <f>H51+H53</f>
        <v>0</v>
      </c>
      <c r="I50" s="112">
        <f>I51+I53</f>
        <v>240.70000000000002</v>
      </c>
      <c r="J50" s="107">
        <f>SUM(H50:I50)</f>
        <v>240.70000000000002</v>
      </c>
      <c r="K50" s="145">
        <f t="shared" si="1"/>
        <v>100</v>
      </c>
    </row>
    <row r="51" spans="1:11" ht="83.25">
      <c r="A51" s="102"/>
      <c r="B51" s="102"/>
      <c r="C51" s="102" t="s">
        <v>139</v>
      </c>
      <c r="D51" s="144" t="s">
        <v>11</v>
      </c>
      <c r="E51" s="108">
        <f>E52</f>
        <v>0</v>
      </c>
      <c r="F51" s="108">
        <f>F52</f>
        <v>209.46</v>
      </c>
      <c r="G51" s="112">
        <f>E51+F51</f>
        <v>209.46</v>
      </c>
      <c r="H51" s="107">
        <f>H52</f>
        <v>0</v>
      </c>
      <c r="I51" s="107">
        <f>I52</f>
        <v>209.46</v>
      </c>
      <c r="J51" s="112">
        <f>H51+I51</f>
        <v>209.46</v>
      </c>
      <c r="K51" s="145">
        <f t="shared" si="1"/>
        <v>100</v>
      </c>
    </row>
    <row r="52" spans="1:11" ht="33.75">
      <c r="A52" s="102"/>
      <c r="B52" s="102"/>
      <c r="C52" s="102" t="s">
        <v>141</v>
      </c>
      <c r="D52" s="144" t="s">
        <v>12</v>
      </c>
      <c r="E52" s="108"/>
      <c r="F52" s="112">
        <f>'вкр 2014-3'!H784</f>
        <v>209.46</v>
      </c>
      <c r="G52" s="112">
        <f>E52+F52</f>
        <v>209.46</v>
      </c>
      <c r="H52" s="107"/>
      <c r="I52" s="112">
        <f>'вкр 2014-3'!K784</f>
        <v>209.46</v>
      </c>
      <c r="J52" s="112">
        <f>H52+I52</f>
        <v>209.46</v>
      </c>
      <c r="K52" s="145">
        <f t="shared" si="1"/>
        <v>100</v>
      </c>
    </row>
    <row r="53" spans="1:11" ht="33.75">
      <c r="A53" s="102"/>
      <c r="B53" s="102"/>
      <c r="C53" s="102" t="s">
        <v>143</v>
      </c>
      <c r="D53" s="144" t="s">
        <v>14</v>
      </c>
      <c r="E53" s="108">
        <f>E54</f>
        <v>0</v>
      </c>
      <c r="F53" s="108">
        <f>F54</f>
        <v>31.24</v>
      </c>
      <c r="G53" s="112">
        <f>E53+F53</f>
        <v>31.24</v>
      </c>
      <c r="H53" s="107">
        <f>H54</f>
        <v>0</v>
      </c>
      <c r="I53" s="107">
        <f>I54</f>
        <v>31.24</v>
      </c>
      <c r="J53" s="112">
        <f>H53+I53</f>
        <v>31.24</v>
      </c>
      <c r="K53" s="145">
        <f t="shared" si="1"/>
        <v>100</v>
      </c>
    </row>
    <row r="54" spans="1:11" ht="33.75">
      <c r="A54" s="102"/>
      <c r="B54" s="102"/>
      <c r="C54" s="102" t="s">
        <v>145</v>
      </c>
      <c r="D54" s="144" t="s">
        <v>15</v>
      </c>
      <c r="E54" s="108"/>
      <c r="F54" s="112">
        <f>'вкр 2014-3'!H786</f>
        <v>31.24</v>
      </c>
      <c r="G54" s="112">
        <f>E54+F54</f>
        <v>31.24</v>
      </c>
      <c r="H54" s="107"/>
      <c r="I54" s="112">
        <f>'вкр 2014-3'!K786</f>
        <v>31.24</v>
      </c>
      <c r="J54" s="112">
        <f>H54+I54</f>
        <v>31.24</v>
      </c>
      <c r="K54" s="145">
        <f t="shared" si="1"/>
        <v>100</v>
      </c>
    </row>
    <row r="55" spans="1:11" ht="33.75">
      <c r="A55" s="102"/>
      <c r="B55" s="102" t="s">
        <v>491</v>
      </c>
      <c r="C55" s="102"/>
      <c r="D55" s="146" t="s">
        <v>306</v>
      </c>
      <c r="E55" s="109">
        <f>E58+E56</f>
        <v>0</v>
      </c>
      <c r="F55" s="109">
        <f>F58+F56</f>
        <v>663.6</v>
      </c>
      <c r="G55" s="107">
        <f>SUM(E55:F55)</f>
        <v>663.6</v>
      </c>
      <c r="H55" s="112">
        <f>H58+H56</f>
        <v>0</v>
      </c>
      <c r="I55" s="112">
        <f>I58+I56</f>
        <v>663.6</v>
      </c>
      <c r="J55" s="107">
        <f>SUM(H55:I55)</f>
        <v>663.6</v>
      </c>
      <c r="K55" s="145">
        <f t="shared" si="1"/>
        <v>100</v>
      </c>
    </row>
    <row r="56" spans="1:11" ht="83.25">
      <c r="A56" s="102"/>
      <c r="B56" s="102"/>
      <c r="C56" s="102" t="s">
        <v>139</v>
      </c>
      <c r="D56" s="144" t="s">
        <v>11</v>
      </c>
      <c r="E56" s="108">
        <f>E57</f>
        <v>0</v>
      </c>
      <c r="F56" s="108">
        <f>F57</f>
        <v>605.952</v>
      </c>
      <c r="G56" s="112">
        <f>E56+F56</f>
        <v>605.952</v>
      </c>
      <c r="H56" s="107">
        <f>H57</f>
        <v>0</v>
      </c>
      <c r="I56" s="107">
        <f>I57</f>
        <v>605.952</v>
      </c>
      <c r="J56" s="112">
        <f>H56+I56</f>
        <v>605.952</v>
      </c>
      <c r="K56" s="145">
        <f t="shared" si="1"/>
        <v>100</v>
      </c>
    </row>
    <row r="57" spans="1:11" ht="33.75">
      <c r="A57" s="102"/>
      <c r="B57" s="102"/>
      <c r="C57" s="102" t="s">
        <v>141</v>
      </c>
      <c r="D57" s="144" t="s">
        <v>12</v>
      </c>
      <c r="E57" s="108"/>
      <c r="F57" s="112">
        <f>'вкр 2014-3'!H789</f>
        <v>605.952</v>
      </c>
      <c r="G57" s="112">
        <f>E57+F57</f>
        <v>605.952</v>
      </c>
      <c r="H57" s="107"/>
      <c r="I57" s="112">
        <f>'вкр 2014-3'!K789</f>
        <v>605.952</v>
      </c>
      <c r="J57" s="112">
        <f>H57+I57</f>
        <v>605.952</v>
      </c>
      <c r="K57" s="145">
        <f t="shared" si="1"/>
        <v>100</v>
      </c>
    </row>
    <row r="58" spans="1:11" ht="33.75">
      <c r="A58" s="102"/>
      <c r="B58" s="102"/>
      <c r="C58" s="102" t="s">
        <v>143</v>
      </c>
      <c r="D58" s="144" t="s">
        <v>14</v>
      </c>
      <c r="E58" s="108">
        <f>E59</f>
        <v>0</v>
      </c>
      <c r="F58" s="108">
        <f>F59</f>
        <v>57.648</v>
      </c>
      <c r="G58" s="112">
        <f>E58+F58</f>
        <v>57.648</v>
      </c>
      <c r="H58" s="107">
        <f>H59</f>
        <v>0</v>
      </c>
      <c r="I58" s="107">
        <f>I59</f>
        <v>57.648</v>
      </c>
      <c r="J58" s="112">
        <f>H58+I58</f>
        <v>57.648</v>
      </c>
      <c r="K58" s="145">
        <f t="shared" si="1"/>
        <v>100</v>
      </c>
    </row>
    <row r="59" spans="1:11" ht="33.75">
      <c r="A59" s="102"/>
      <c r="B59" s="102"/>
      <c r="C59" s="102" t="s">
        <v>145</v>
      </c>
      <c r="D59" s="144" t="s">
        <v>15</v>
      </c>
      <c r="E59" s="108"/>
      <c r="F59" s="112">
        <f>'вкр 2014-3'!H791</f>
        <v>57.648</v>
      </c>
      <c r="G59" s="112">
        <f>E59+F59</f>
        <v>57.648</v>
      </c>
      <c r="H59" s="107"/>
      <c r="I59" s="112">
        <f>'вкр 2014-3'!K791</f>
        <v>57.648</v>
      </c>
      <c r="J59" s="112">
        <f>H59+I59</f>
        <v>57.648</v>
      </c>
      <c r="K59" s="145">
        <f t="shared" si="1"/>
        <v>100</v>
      </c>
    </row>
    <row r="60" spans="1:11" ht="99.75">
      <c r="A60" s="102"/>
      <c r="B60" s="102" t="s">
        <v>490</v>
      </c>
      <c r="C60" s="102"/>
      <c r="D60" s="144" t="s">
        <v>305</v>
      </c>
      <c r="E60" s="109">
        <f>E61+E63</f>
        <v>0</v>
      </c>
      <c r="F60" s="109">
        <f>F61+F63</f>
        <v>16.3</v>
      </c>
      <c r="G60" s="107">
        <f>SUM(E60:F60)</f>
        <v>16.3</v>
      </c>
      <c r="H60" s="112">
        <f>H61+H63</f>
        <v>0</v>
      </c>
      <c r="I60" s="112">
        <f>I61+I63</f>
        <v>16.3</v>
      </c>
      <c r="J60" s="107">
        <f>SUM(H60:I60)</f>
        <v>16.3</v>
      </c>
      <c r="K60" s="145">
        <f t="shared" si="1"/>
        <v>100</v>
      </c>
    </row>
    <row r="61" spans="1:11" ht="83.25">
      <c r="A61" s="102"/>
      <c r="B61" s="102"/>
      <c r="C61" s="102" t="s">
        <v>139</v>
      </c>
      <c r="D61" s="144" t="s">
        <v>11</v>
      </c>
      <c r="E61" s="108">
        <f>E62</f>
        <v>0</v>
      </c>
      <c r="F61" s="108">
        <f>F62</f>
        <v>14.9</v>
      </c>
      <c r="G61" s="112">
        <f aca="true" t="shared" si="7" ref="G61:G68">E61+F61</f>
        <v>14.9</v>
      </c>
      <c r="H61" s="107">
        <f>H62</f>
        <v>0</v>
      </c>
      <c r="I61" s="107">
        <f>I62</f>
        <v>14.9</v>
      </c>
      <c r="J61" s="112">
        <f aca="true" t="shared" si="8" ref="J61:J68">H61+I61</f>
        <v>14.9</v>
      </c>
      <c r="K61" s="145">
        <f t="shared" si="1"/>
        <v>100</v>
      </c>
    </row>
    <row r="62" spans="1:11" ht="33.75">
      <c r="A62" s="102"/>
      <c r="B62" s="102"/>
      <c r="C62" s="102" t="s">
        <v>141</v>
      </c>
      <c r="D62" s="144" t="s">
        <v>12</v>
      </c>
      <c r="E62" s="108"/>
      <c r="F62" s="112">
        <f>'вкр 2014-3'!H794</f>
        <v>14.9</v>
      </c>
      <c r="G62" s="112">
        <f t="shared" si="7"/>
        <v>14.9</v>
      </c>
      <c r="H62" s="107"/>
      <c r="I62" s="112">
        <f>'вкр 2014-3'!K794</f>
        <v>14.9</v>
      </c>
      <c r="J62" s="112">
        <f t="shared" si="8"/>
        <v>14.9</v>
      </c>
      <c r="K62" s="145">
        <f t="shared" si="1"/>
        <v>100</v>
      </c>
    </row>
    <row r="63" spans="1:11" ht="33.75">
      <c r="A63" s="102"/>
      <c r="B63" s="102"/>
      <c r="C63" s="102" t="s">
        <v>143</v>
      </c>
      <c r="D63" s="144" t="s">
        <v>14</v>
      </c>
      <c r="E63" s="108">
        <f>E64</f>
        <v>0</v>
      </c>
      <c r="F63" s="108">
        <f>F64</f>
        <v>1.4</v>
      </c>
      <c r="G63" s="112">
        <f t="shared" si="7"/>
        <v>1.4</v>
      </c>
      <c r="H63" s="107">
        <f>H64</f>
        <v>0</v>
      </c>
      <c r="I63" s="107">
        <f>I64</f>
        <v>1.4</v>
      </c>
      <c r="J63" s="112">
        <f t="shared" si="8"/>
        <v>1.4</v>
      </c>
      <c r="K63" s="145">
        <f t="shared" si="1"/>
        <v>100</v>
      </c>
    </row>
    <row r="64" spans="1:11" ht="33.75">
      <c r="A64" s="102"/>
      <c r="B64" s="102"/>
      <c r="C64" s="102" t="s">
        <v>145</v>
      </c>
      <c r="D64" s="144" t="s">
        <v>15</v>
      </c>
      <c r="E64" s="108"/>
      <c r="F64" s="112">
        <f>'вкр 2014-3'!H796</f>
        <v>1.4</v>
      </c>
      <c r="G64" s="112">
        <f t="shared" si="7"/>
        <v>1.4</v>
      </c>
      <c r="H64" s="107"/>
      <c r="I64" s="112">
        <f>'вкр 2014-3'!K796</f>
        <v>1.4</v>
      </c>
      <c r="J64" s="112">
        <f t="shared" si="8"/>
        <v>1.4</v>
      </c>
      <c r="K64" s="145">
        <f t="shared" si="1"/>
        <v>100</v>
      </c>
    </row>
    <row r="65" spans="1:11" ht="18.75">
      <c r="A65" s="102"/>
      <c r="B65" s="102" t="s">
        <v>498</v>
      </c>
      <c r="C65" s="102"/>
      <c r="D65" s="144" t="s">
        <v>502</v>
      </c>
      <c r="E65" s="108"/>
      <c r="F65" s="112">
        <f>F66</f>
        <v>610.58</v>
      </c>
      <c r="G65" s="112">
        <f t="shared" si="7"/>
        <v>610.58</v>
      </c>
      <c r="H65" s="107"/>
      <c r="I65" s="112">
        <f>I66</f>
        <v>610.58</v>
      </c>
      <c r="J65" s="112">
        <f t="shared" si="8"/>
        <v>610.58</v>
      </c>
      <c r="K65" s="145">
        <f t="shared" si="1"/>
        <v>100</v>
      </c>
    </row>
    <row r="66" spans="1:11" ht="33.75">
      <c r="A66" s="102"/>
      <c r="B66" s="102" t="s">
        <v>798</v>
      </c>
      <c r="C66" s="102"/>
      <c r="D66" s="147" t="s">
        <v>799</v>
      </c>
      <c r="E66" s="108"/>
      <c r="F66" s="112">
        <f>F67</f>
        <v>610.58</v>
      </c>
      <c r="G66" s="112">
        <f t="shared" si="7"/>
        <v>610.58</v>
      </c>
      <c r="H66" s="107"/>
      <c r="I66" s="112">
        <f>I67</f>
        <v>610.58</v>
      </c>
      <c r="J66" s="112">
        <f t="shared" si="8"/>
        <v>610.58</v>
      </c>
      <c r="K66" s="145">
        <f t="shared" si="1"/>
        <v>100</v>
      </c>
    </row>
    <row r="67" spans="1:11" ht="33.75">
      <c r="A67" s="102"/>
      <c r="B67" s="102"/>
      <c r="C67" s="102" t="s">
        <v>143</v>
      </c>
      <c r="D67" s="144" t="s">
        <v>14</v>
      </c>
      <c r="E67" s="108"/>
      <c r="F67" s="112">
        <f>F68</f>
        <v>610.58</v>
      </c>
      <c r="G67" s="112">
        <f t="shared" si="7"/>
        <v>610.58</v>
      </c>
      <c r="H67" s="107"/>
      <c r="I67" s="112">
        <f>I68</f>
        <v>610.58</v>
      </c>
      <c r="J67" s="112">
        <f t="shared" si="8"/>
        <v>610.58</v>
      </c>
      <c r="K67" s="145">
        <f t="shared" si="1"/>
        <v>100</v>
      </c>
    </row>
    <row r="68" spans="1:11" ht="33.75">
      <c r="A68" s="102"/>
      <c r="B68" s="102"/>
      <c r="C68" s="102" t="s">
        <v>145</v>
      </c>
      <c r="D68" s="144" t="s">
        <v>814</v>
      </c>
      <c r="E68" s="108"/>
      <c r="F68" s="112">
        <f>'вкр 2014-3'!H800+'вкр 2014-3'!H630</f>
        <v>610.58</v>
      </c>
      <c r="G68" s="112">
        <f t="shared" si="7"/>
        <v>610.58</v>
      </c>
      <c r="H68" s="107"/>
      <c r="I68" s="112">
        <f>'вкр 2014-3'!K630+'вкр 2014-3'!K800</f>
        <v>610.58</v>
      </c>
      <c r="J68" s="112">
        <f t="shared" si="8"/>
        <v>610.58</v>
      </c>
      <c r="K68" s="145">
        <f t="shared" si="1"/>
        <v>100</v>
      </c>
    </row>
    <row r="69" spans="1:11" ht="18.75">
      <c r="A69" s="102"/>
      <c r="B69" s="150" t="s">
        <v>495</v>
      </c>
      <c r="C69" s="102"/>
      <c r="D69" s="144" t="s">
        <v>496</v>
      </c>
      <c r="E69" s="108">
        <f>E70</f>
        <v>225</v>
      </c>
      <c r="F69" s="108">
        <f>F70</f>
        <v>0</v>
      </c>
      <c r="G69" s="112">
        <f aca="true" t="shared" si="9" ref="G69:G87">E69+F69</f>
        <v>225</v>
      </c>
      <c r="H69" s="107">
        <f>H70</f>
        <v>225</v>
      </c>
      <c r="I69" s="107">
        <f>I70</f>
        <v>0</v>
      </c>
      <c r="J69" s="112">
        <f aca="true" t="shared" si="10" ref="J69:J87">H69+I69</f>
        <v>225</v>
      </c>
      <c r="K69" s="145">
        <f t="shared" si="1"/>
        <v>100</v>
      </c>
    </row>
    <row r="70" spans="1:11" ht="33.75">
      <c r="A70" s="102"/>
      <c r="B70" s="150" t="s">
        <v>543</v>
      </c>
      <c r="C70" s="102"/>
      <c r="D70" s="144" t="s">
        <v>533</v>
      </c>
      <c r="E70" s="108">
        <f>E71+E74+E77+E80+E85</f>
        <v>225</v>
      </c>
      <c r="F70" s="108">
        <f>F71+F74+F77+F80+F85</f>
        <v>0</v>
      </c>
      <c r="G70" s="112">
        <f t="shared" si="9"/>
        <v>225</v>
      </c>
      <c r="H70" s="107">
        <f>H71+H74+H77+H80+H85</f>
        <v>225</v>
      </c>
      <c r="I70" s="107">
        <f>I71+I74+I77+I80+I85</f>
        <v>0</v>
      </c>
      <c r="J70" s="112">
        <f t="shared" si="10"/>
        <v>225</v>
      </c>
      <c r="K70" s="145">
        <f t="shared" si="1"/>
        <v>100</v>
      </c>
    </row>
    <row r="71" spans="1:11" ht="33.75">
      <c r="A71" s="102"/>
      <c r="B71" s="150" t="s">
        <v>544</v>
      </c>
      <c r="C71" s="102"/>
      <c r="D71" s="144" t="s">
        <v>545</v>
      </c>
      <c r="E71" s="108">
        <f>E72</f>
        <v>45</v>
      </c>
      <c r="F71" s="108">
        <f>F72</f>
        <v>0</v>
      </c>
      <c r="G71" s="112">
        <f t="shared" si="9"/>
        <v>45</v>
      </c>
      <c r="H71" s="107">
        <f>H72</f>
        <v>45</v>
      </c>
      <c r="I71" s="107">
        <f>I72</f>
        <v>0</v>
      </c>
      <c r="J71" s="112">
        <f t="shared" si="10"/>
        <v>45</v>
      </c>
      <c r="K71" s="145">
        <f t="shared" si="1"/>
        <v>100</v>
      </c>
    </row>
    <row r="72" spans="1:11" ht="33.75">
      <c r="A72" s="102"/>
      <c r="B72" s="150"/>
      <c r="C72" s="102" t="s">
        <v>143</v>
      </c>
      <c r="D72" s="144" t="s">
        <v>14</v>
      </c>
      <c r="E72" s="108">
        <f>E73</f>
        <v>45</v>
      </c>
      <c r="F72" s="108">
        <f>F73</f>
        <v>0</v>
      </c>
      <c r="G72" s="112">
        <f t="shared" si="9"/>
        <v>45</v>
      </c>
      <c r="H72" s="107">
        <f>H73</f>
        <v>45</v>
      </c>
      <c r="I72" s="107">
        <f>I73</f>
        <v>0</v>
      </c>
      <c r="J72" s="112">
        <f t="shared" si="10"/>
        <v>45</v>
      </c>
      <c r="K72" s="145">
        <f t="shared" si="1"/>
        <v>100</v>
      </c>
    </row>
    <row r="73" spans="1:11" ht="33.75">
      <c r="A73" s="102"/>
      <c r="B73" s="150"/>
      <c r="C73" s="102" t="s">
        <v>145</v>
      </c>
      <c r="D73" s="144" t="s">
        <v>814</v>
      </c>
      <c r="E73" s="108">
        <f>'вкр 2014-3'!G805</f>
        <v>45</v>
      </c>
      <c r="F73" s="108">
        <f>'вкр 2014-3'!H805</f>
        <v>0</v>
      </c>
      <c r="G73" s="112">
        <f t="shared" si="9"/>
        <v>45</v>
      </c>
      <c r="H73" s="107">
        <f>'вкр 2014-3'!J805</f>
        <v>45</v>
      </c>
      <c r="I73" s="107">
        <f>'вкр 2014-3'!K805</f>
        <v>0</v>
      </c>
      <c r="J73" s="112">
        <f t="shared" si="10"/>
        <v>45</v>
      </c>
      <c r="K73" s="145">
        <f t="shared" si="1"/>
        <v>100</v>
      </c>
    </row>
    <row r="74" spans="1:11" ht="33.75">
      <c r="A74" s="102"/>
      <c r="B74" s="150" t="s">
        <v>546</v>
      </c>
      <c r="C74" s="102"/>
      <c r="D74" s="144" t="s">
        <v>547</v>
      </c>
      <c r="E74" s="108">
        <f>E75</f>
        <v>45</v>
      </c>
      <c r="F74" s="108">
        <f>F75</f>
        <v>0</v>
      </c>
      <c r="G74" s="112">
        <f t="shared" si="9"/>
        <v>45</v>
      </c>
      <c r="H74" s="107">
        <f>H75</f>
        <v>45</v>
      </c>
      <c r="I74" s="107">
        <f>I75</f>
        <v>0</v>
      </c>
      <c r="J74" s="112">
        <f t="shared" si="10"/>
        <v>45</v>
      </c>
      <c r="K74" s="145">
        <f t="shared" si="1"/>
        <v>100</v>
      </c>
    </row>
    <row r="75" spans="1:11" ht="33.75">
      <c r="A75" s="102"/>
      <c r="B75" s="150"/>
      <c r="C75" s="102" t="s">
        <v>143</v>
      </c>
      <c r="D75" s="144" t="s">
        <v>14</v>
      </c>
      <c r="E75" s="108">
        <f>E76</f>
        <v>45</v>
      </c>
      <c r="F75" s="108">
        <f>F76</f>
        <v>0</v>
      </c>
      <c r="G75" s="112">
        <f t="shared" si="9"/>
        <v>45</v>
      </c>
      <c r="H75" s="107">
        <f>H76</f>
        <v>45</v>
      </c>
      <c r="I75" s="107">
        <f>I76</f>
        <v>0</v>
      </c>
      <c r="J75" s="112">
        <f t="shared" si="10"/>
        <v>45</v>
      </c>
      <c r="K75" s="145">
        <f t="shared" si="1"/>
        <v>100</v>
      </c>
    </row>
    <row r="76" spans="1:11" ht="33.75">
      <c r="A76" s="102"/>
      <c r="B76" s="150"/>
      <c r="C76" s="102" t="s">
        <v>145</v>
      </c>
      <c r="D76" s="144" t="s">
        <v>814</v>
      </c>
      <c r="E76" s="108">
        <f>'вкр 2014-3'!G808</f>
        <v>45</v>
      </c>
      <c r="F76" s="108">
        <f>'вкр 2014-3'!H808</f>
        <v>0</v>
      </c>
      <c r="G76" s="112">
        <f t="shared" si="9"/>
        <v>45</v>
      </c>
      <c r="H76" s="107">
        <f>'вкр 2014-3'!J808</f>
        <v>45</v>
      </c>
      <c r="I76" s="107">
        <f>'вкр 2014-3'!K808</f>
        <v>0</v>
      </c>
      <c r="J76" s="112">
        <f t="shared" si="10"/>
        <v>45</v>
      </c>
      <c r="K76" s="145">
        <f t="shared" si="1"/>
        <v>100</v>
      </c>
    </row>
    <row r="77" spans="1:11" ht="50.25">
      <c r="A77" s="102"/>
      <c r="B77" s="150" t="s">
        <v>548</v>
      </c>
      <c r="C77" s="102"/>
      <c r="D77" s="144" t="s">
        <v>549</v>
      </c>
      <c r="E77" s="108">
        <f>E78</f>
        <v>45</v>
      </c>
      <c r="F77" s="108">
        <f>F78</f>
        <v>0</v>
      </c>
      <c r="G77" s="112">
        <f t="shared" si="9"/>
        <v>45</v>
      </c>
      <c r="H77" s="107">
        <f>H78</f>
        <v>45</v>
      </c>
      <c r="I77" s="107">
        <f>I78</f>
        <v>0</v>
      </c>
      <c r="J77" s="112">
        <f t="shared" si="10"/>
        <v>45</v>
      </c>
      <c r="K77" s="145">
        <f t="shared" si="1"/>
        <v>100</v>
      </c>
    </row>
    <row r="78" spans="1:11" ht="33.75">
      <c r="A78" s="102"/>
      <c r="B78" s="150"/>
      <c r="C78" s="102" t="s">
        <v>143</v>
      </c>
      <c r="D78" s="144" t="s">
        <v>14</v>
      </c>
      <c r="E78" s="108">
        <f>E79</f>
        <v>45</v>
      </c>
      <c r="F78" s="108">
        <f>F79</f>
        <v>0</v>
      </c>
      <c r="G78" s="112">
        <f t="shared" si="9"/>
        <v>45</v>
      </c>
      <c r="H78" s="107">
        <f>H79</f>
        <v>45</v>
      </c>
      <c r="I78" s="107">
        <f>I79</f>
        <v>0</v>
      </c>
      <c r="J78" s="112">
        <f t="shared" si="10"/>
        <v>45</v>
      </c>
      <c r="K78" s="145">
        <f t="shared" si="1"/>
        <v>100</v>
      </c>
    </row>
    <row r="79" spans="1:11" ht="33.75">
      <c r="A79" s="102"/>
      <c r="B79" s="150"/>
      <c r="C79" s="102" t="s">
        <v>145</v>
      </c>
      <c r="D79" s="144" t="s">
        <v>814</v>
      </c>
      <c r="E79" s="108">
        <f>'вкр 2014-3'!G811</f>
        <v>45</v>
      </c>
      <c r="F79" s="108">
        <f>'вкр 2014-3'!H811</f>
        <v>0</v>
      </c>
      <c r="G79" s="112">
        <f t="shared" si="9"/>
        <v>45</v>
      </c>
      <c r="H79" s="107">
        <f>'вкр 2014-3'!J811</f>
        <v>45</v>
      </c>
      <c r="I79" s="107">
        <f>'вкр 2014-3'!K811</f>
        <v>0</v>
      </c>
      <c r="J79" s="112">
        <f t="shared" si="10"/>
        <v>45</v>
      </c>
      <c r="K79" s="145">
        <f t="shared" si="1"/>
        <v>100</v>
      </c>
    </row>
    <row r="80" spans="1:11" ht="33.75">
      <c r="A80" s="102"/>
      <c r="B80" s="150" t="s">
        <v>550</v>
      </c>
      <c r="C80" s="102"/>
      <c r="D80" s="144" t="s">
        <v>551</v>
      </c>
      <c r="E80" s="108">
        <f>E81+E83</f>
        <v>45</v>
      </c>
      <c r="F80" s="108">
        <f>F81+F83</f>
        <v>0</v>
      </c>
      <c r="G80" s="112">
        <f t="shared" si="9"/>
        <v>45</v>
      </c>
      <c r="H80" s="107">
        <f>H81+H83</f>
        <v>45</v>
      </c>
      <c r="I80" s="107">
        <f>I81+I83</f>
        <v>0</v>
      </c>
      <c r="J80" s="112">
        <f t="shared" si="10"/>
        <v>45</v>
      </c>
      <c r="K80" s="145">
        <f t="shared" si="1"/>
        <v>100</v>
      </c>
    </row>
    <row r="81" spans="1:11" ht="83.25">
      <c r="A81" s="102"/>
      <c r="B81" s="150"/>
      <c r="C81" s="102" t="s">
        <v>139</v>
      </c>
      <c r="D81" s="144" t="s">
        <v>11</v>
      </c>
      <c r="E81" s="108">
        <f>E82</f>
        <v>6.667</v>
      </c>
      <c r="F81" s="108">
        <f>F82</f>
        <v>0</v>
      </c>
      <c r="G81" s="112">
        <f t="shared" si="9"/>
        <v>6.667</v>
      </c>
      <c r="H81" s="107">
        <f>H82</f>
        <v>6.667</v>
      </c>
      <c r="I81" s="107">
        <f>I82</f>
        <v>0</v>
      </c>
      <c r="J81" s="112">
        <f t="shared" si="10"/>
        <v>6.667</v>
      </c>
      <c r="K81" s="145">
        <f t="shared" si="1"/>
        <v>100</v>
      </c>
    </row>
    <row r="82" spans="1:11" ht="33.75">
      <c r="A82" s="102"/>
      <c r="B82" s="150"/>
      <c r="C82" s="102" t="s">
        <v>141</v>
      </c>
      <c r="D82" s="144" t="s">
        <v>534</v>
      </c>
      <c r="E82" s="108">
        <f>'вкр 2014-3'!G814</f>
        <v>6.667</v>
      </c>
      <c r="F82" s="108">
        <f>'вкр 2014-3'!H814</f>
        <v>0</v>
      </c>
      <c r="G82" s="112">
        <f t="shared" si="9"/>
        <v>6.667</v>
      </c>
      <c r="H82" s="107">
        <f>'вкр 2014-3'!J814</f>
        <v>6.667</v>
      </c>
      <c r="I82" s="107">
        <f>'вкр 2014-3'!K814</f>
        <v>0</v>
      </c>
      <c r="J82" s="112">
        <f t="shared" si="10"/>
        <v>6.667</v>
      </c>
      <c r="K82" s="145">
        <f t="shared" si="1"/>
        <v>100</v>
      </c>
    </row>
    <row r="83" spans="1:11" ht="33.75">
      <c r="A83" s="102"/>
      <c r="B83" s="150"/>
      <c r="C83" s="102" t="s">
        <v>143</v>
      </c>
      <c r="D83" s="144" t="s">
        <v>14</v>
      </c>
      <c r="E83" s="108">
        <f>E84</f>
        <v>38.333</v>
      </c>
      <c r="F83" s="108">
        <f>F84</f>
        <v>0</v>
      </c>
      <c r="G83" s="112">
        <f t="shared" si="9"/>
        <v>38.333</v>
      </c>
      <c r="H83" s="107">
        <f>H84</f>
        <v>38.333</v>
      </c>
      <c r="I83" s="107">
        <f>I84</f>
        <v>0</v>
      </c>
      <c r="J83" s="112">
        <f t="shared" si="10"/>
        <v>38.333</v>
      </c>
      <c r="K83" s="145">
        <f t="shared" si="1"/>
        <v>100</v>
      </c>
    </row>
    <row r="84" spans="1:11" ht="33.75">
      <c r="A84" s="102"/>
      <c r="B84" s="150"/>
      <c r="C84" s="102" t="s">
        <v>145</v>
      </c>
      <c r="D84" s="144" t="s">
        <v>814</v>
      </c>
      <c r="E84" s="108">
        <f>'вкр 2014-3'!G816</f>
        <v>38.333</v>
      </c>
      <c r="F84" s="108">
        <f>'вкр 2014-3'!H816</f>
        <v>0</v>
      </c>
      <c r="G84" s="112">
        <f t="shared" si="9"/>
        <v>38.333</v>
      </c>
      <c r="H84" s="107">
        <f>'вкр 2014-3'!J816</f>
        <v>38.333</v>
      </c>
      <c r="I84" s="107">
        <f>'вкр 2014-3'!K816</f>
        <v>0</v>
      </c>
      <c r="J84" s="112">
        <f t="shared" si="10"/>
        <v>38.333</v>
      </c>
      <c r="K84" s="145">
        <f aca="true" t="shared" si="11" ref="K84:K145">J84/G84*100</f>
        <v>100</v>
      </c>
    </row>
    <row r="85" spans="1:11" ht="33.75">
      <c r="A85" s="102"/>
      <c r="B85" s="150" t="s">
        <v>552</v>
      </c>
      <c r="C85" s="102"/>
      <c r="D85" s="144" t="s">
        <v>553</v>
      </c>
      <c r="E85" s="108">
        <f>E86</f>
        <v>45</v>
      </c>
      <c r="F85" s="108">
        <f>F86</f>
        <v>0</v>
      </c>
      <c r="G85" s="112">
        <f t="shared" si="9"/>
        <v>45</v>
      </c>
      <c r="H85" s="107">
        <f>H86</f>
        <v>45</v>
      </c>
      <c r="I85" s="107">
        <f>I86</f>
        <v>0</v>
      </c>
      <c r="J85" s="112">
        <f t="shared" si="10"/>
        <v>45</v>
      </c>
      <c r="K85" s="145">
        <f t="shared" si="11"/>
        <v>100</v>
      </c>
    </row>
    <row r="86" spans="1:11" ht="33.75">
      <c r="A86" s="102"/>
      <c r="B86" s="150"/>
      <c r="C86" s="102" t="s">
        <v>143</v>
      </c>
      <c r="D86" s="144" t="s">
        <v>14</v>
      </c>
      <c r="E86" s="108">
        <f>E87</f>
        <v>45</v>
      </c>
      <c r="F86" s="108">
        <f>F87</f>
        <v>0</v>
      </c>
      <c r="G86" s="112">
        <f t="shared" si="9"/>
        <v>45</v>
      </c>
      <c r="H86" s="107">
        <f>H87</f>
        <v>45</v>
      </c>
      <c r="I86" s="107">
        <f>I87</f>
        <v>0</v>
      </c>
      <c r="J86" s="112">
        <f t="shared" si="10"/>
        <v>45</v>
      </c>
      <c r="K86" s="145">
        <f t="shared" si="11"/>
        <v>100</v>
      </c>
    </row>
    <row r="87" spans="1:11" ht="33.75">
      <c r="A87" s="102"/>
      <c r="B87" s="150"/>
      <c r="C87" s="102" t="s">
        <v>145</v>
      </c>
      <c r="D87" s="144" t="s">
        <v>814</v>
      </c>
      <c r="E87" s="108">
        <f>'вкр 2014-3'!G819</f>
        <v>45</v>
      </c>
      <c r="F87" s="108">
        <f>'вкр 2014-3'!H819</f>
        <v>0</v>
      </c>
      <c r="G87" s="112">
        <f t="shared" si="9"/>
        <v>45</v>
      </c>
      <c r="H87" s="107">
        <f>'вкр 2014-3'!J819</f>
        <v>45</v>
      </c>
      <c r="I87" s="107">
        <f>'вкр 2014-3'!K819</f>
        <v>0</v>
      </c>
      <c r="J87" s="112">
        <f t="shared" si="10"/>
        <v>45</v>
      </c>
      <c r="K87" s="145">
        <f t="shared" si="11"/>
        <v>100</v>
      </c>
    </row>
    <row r="88" spans="1:11" ht="18.75">
      <c r="A88" s="102" t="s">
        <v>91</v>
      </c>
      <c r="B88" s="102"/>
      <c r="C88" s="102"/>
      <c r="D88" s="144" t="s">
        <v>60</v>
      </c>
      <c r="E88" s="108">
        <f>E89</f>
        <v>0</v>
      </c>
      <c r="F88" s="108">
        <f>F89</f>
        <v>12.9</v>
      </c>
      <c r="G88" s="112">
        <f>E88+F88</f>
        <v>12.9</v>
      </c>
      <c r="H88" s="107">
        <f>H89</f>
        <v>0</v>
      </c>
      <c r="I88" s="107">
        <f>I89</f>
        <v>0</v>
      </c>
      <c r="J88" s="112">
        <f>H88+I88</f>
        <v>0</v>
      </c>
      <c r="K88" s="145">
        <f t="shared" si="11"/>
        <v>0</v>
      </c>
    </row>
    <row r="89" spans="1:11" ht="33.75">
      <c r="A89" s="102"/>
      <c r="B89" s="148" t="s">
        <v>512</v>
      </c>
      <c r="C89" s="149"/>
      <c r="D89" s="144" t="s">
        <v>468</v>
      </c>
      <c r="E89" s="109">
        <f>E90</f>
        <v>0</v>
      </c>
      <c r="F89" s="109">
        <f>F91</f>
        <v>12.9</v>
      </c>
      <c r="G89" s="107">
        <f>SUM(E89:F89)</f>
        <v>12.9</v>
      </c>
      <c r="H89" s="112">
        <f>H90</f>
        <v>0</v>
      </c>
      <c r="I89" s="112">
        <f>I91</f>
        <v>0</v>
      </c>
      <c r="J89" s="107">
        <f>SUM(H89:I89)</f>
        <v>0</v>
      </c>
      <c r="K89" s="145">
        <f t="shared" si="11"/>
        <v>0</v>
      </c>
    </row>
    <row r="90" spans="1:11" ht="18.75">
      <c r="A90" s="102"/>
      <c r="B90" s="148" t="s">
        <v>498</v>
      </c>
      <c r="C90" s="149"/>
      <c r="D90" s="144" t="s">
        <v>502</v>
      </c>
      <c r="E90" s="109">
        <f>E91</f>
        <v>0</v>
      </c>
      <c r="F90" s="109">
        <f>F91</f>
        <v>12.9</v>
      </c>
      <c r="G90" s="107">
        <f>SUM(E90:F90)</f>
        <v>12.9</v>
      </c>
      <c r="H90" s="112">
        <f>H91</f>
        <v>0</v>
      </c>
      <c r="I90" s="112">
        <f>I91</f>
        <v>0</v>
      </c>
      <c r="J90" s="107">
        <f>SUM(H90:I90)</f>
        <v>0</v>
      </c>
      <c r="K90" s="145">
        <f t="shared" si="11"/>
        <v>0</v>
      </c>
    </row>
    <row r="91" spans="1:11" ht="50.25">
      <c r="A91" s="102"/>
      <c r="B91" s="150" t="s">
        <v>511</v>
      </c>
      <c r="C91" s="102"/>
      <c r="D91" s="147" t="s">
        <v>61</v>
      </c>
      <c r="E91" s="109">
        <f>E92</f>
        <v>0</v>
      </c>
      <c r="F91" s="109">
        <f>F92</f>
        <v>12.9</v>
      </c>
      <c r="G91" s="107">
        <f>SUM(E91:F91)</f>
        <v>12.9</v>
      </c>
      <c r="H91" s="112">
        <f>H92</f>
        <v>0</v>
      </c>
      <c r="I91" s="112">
        <f>I92</f>
        <v>0</v>
      </c>
      <c r="J91" s="107">
        <f>SUM(H91:I91)</f>
        <v>0</v>
      </c>
      <c r="K91" s="145">
        <f t="shared" si="11"/>
        <v>0</v>
      </c>
    </row>
    <row r="92" spans="1:11" ht="33.75">
      <c r="A92" s="102"/>
      <c r="B92" s="102"/>
      <c r="C92" s="102" t="s">
        <v>143</v>
      </c>
      <c r="D92" s="144" t="s">
        <v>14</v>
      </c>
      <c r="E92" s="108">
        <f>E93</f>
        <v>0</v>
      </c>
      <c r="F92" s="108">
        <f>F93</f>
        <v>12.9</v>
      </c>
      <c r="G92" s="112">
        <f>E92+F92</f>
        <v>12.9</v>
      </c>
      <c r="H92" s="107">
        <f>H93</f>
        <v>0</v>
      </c>
      <c r="I92" s="107">
        <f>I93</f>
        <v>0</v>
      </c>
      <c r="J92" s="112">
        <f>H92+I92</f>
        <v>0</v>
      </c>
      <c r="K92" s="145">
        <f t="shared" si="11"/>
        <v>0</v>
      </c>
    </row>
    <row r="93" spans="1:11" ht="33.75">
      <c r="A93" s="102"/>
      <c r="B93" s="102"/>
      <c r="C93" s="102" t="s">
        <v>145</v>
      </c>
      <c r="D93" s="144" t="s">
        <v>15</v>
      </c>
      <c r="E93" s="108">
        <f>'вкр 2014-3'!G825</f>
        <v>0</v>
      </c>
      <c r="F93" s="108">
        <f>'вкр 2014-3'!H825</f>
        <v>12.9</v>
      </c>
      <c r="G93" s="112">
        <f>E93+F93</f>
        <v>12.9</v>
      </c>
      <c r="H93" s="107">
        <f>'вкр 2014-3'!J825</f>
        <v>0</v>
      </c>
      <c r="I93" s="107">
        <f>'вкр 2014-3'!K825</f>
        <v>0</v>
      </c>
      <c r="J93" s="112">
        <f>H93+I93</f>
        <v>0</v>
      </c>
      <c r="K93" s="145">
        <f t="shared" si="11"/>
        <v>0</v>
      </c>
    </row>
    <row r="94" spans="1:11" ht="50.25">
      <c r="A94" s="102" t="s">
        <v>92</v>
      </c>
      <c r="B94" s="102"/>
      <c r="C94" s="102"/>
      <c r="D94" s="144" t="s">
        <v>817</v>
      </c>
      <c r="E94" s="107">
        <f>E95+E106</f>
        <v>7375.079710000001</v>
      </c>
      <c r="F94" s="107">
        <f>F95+F106</f>
        <v>10.5</v>
      </c>
      <c r="G94" s="112">
        <f>E94+F94</f>
        <v>7385.579710000001</v>
      </c>
      <c r="H94" s="107">
        <f>H95+H106</f>
        <v>7375.07095</v>
      </c>
      <c r="I94" s="107">
        <f>I95+I106</f>
        <v>10.5</v>
      </c>
      <c r="J94" s="112">
        <f>H94+I94</f>
        <v>7385.57095</v>
      </c>
      <c r="K94" s="145">
        <f t="shared" si="11"/>
        <v>99.9998813904887</v>
      </c>
    </row>
    <row r="95" spans="1:11" ht="33.75">
      <c r="A95" s="102"/>
      <c r="B95" s="102" t="s">
        <v>271</v>
      </c>
      <c r="C95" s="102"/>
      <c r="D95" s="146" t="s">
        <v>272</v>
      </c>
      <c r="E95" s="107">
        <f>E96+E103</f>
        <v>7267.079710000001</v>
      </c>
      <c r="F95" s="107">
        <f>F96+F103</f>
        <v>0</v>
      </c>
      <c r="G95" s="112">
        <f>E95+F95</f>
        <v>7267.079710000001</v>
      </c>
      <c r="H95" s="107">
        <f>H96+H103</f>
        <v>7267.07095</v>
      </c>
      <c r="I95" s="107">
        <f>I96+I103</f>
        <v>0</v>
      </c>
      <c r="J95" s="112">
        <f>H95+I95</f>
        <v>7267.07095</v>
      </c>
      <c r="K95" s="145">
        <f t="shared" si="11"/>
        <v>99.99987945639307</v>
      </c>
    </row>
    <row r="96" spans="1:11" ht="33.75">
      <c r="A96" s="102"/>
      <c r="B96" s="102" t="s">
        <v>273</v>
      </c>
      <c r="C96" s="102"/>
      <c r="D96" s="144" t="s">
        <v>274</v>
      </c>
      <c r="E96" s="109">
        <f>E97+E99+E101</f>
        <v>6449.435710000001</v>
      </c>
      <c r="F96" s="109">
        <f>F97+F99+F101</f>
        <v>0</v>
      </c>
      <c r="G96" s="107">
        <f>SUM(E96:F96)</f>
        <v>6449.435710000001</v>
      </c>
      <c r="H96" s="112">
        <f>H97+H99+H101</f>
        <v>6449.42695</v>
      </c>
      <c r="I96" s="112">
        <f>I97+I99+I101</f>
        <v>0</v>
      </c>
      <c r="J96" s="107">
        <f>SUM(H96:I96)</f>
        <v>6449.42695</v>
      </c>
      <c r="K96" s="145">
        <f t="shared" si="11"/>
        <v>99.99986417416353</v>
      </c>
    </row>
    <row r="97" spans="1:11" ht="83.25">
      <c r="A97" s="102"/>
      <c r="B97" s="102"/>
      <c r="C97" s="102" t="s">
        <v>139</v>
      </c>
      <c r="D97" s="144" t="s">
        <v>11</v>
      </c>
      <c r="E97" s="108">
        <f>E98</f>
        <v>6102.340200000001</v>
      </c>
      <c r="F97" s="108">
        <f>F98</f>
        <v>0</v>
      </c>
      <c r="G97" s="112">
        <f aca="true" t="shared" si="12" ref="G97:G102">E97+F97</f>
        <v>6102.340200000001</v>
      </c>
      <c r="H97" s="107">
        <f>H98</f>
        <v>6102.339440000001</v>
      </c>
      <c r="I97" s="107">
        <f>I98</f>
        <v>0</v>
      </c>
      <c r="J97" s="112">
        <f aca="true" t="shared" si="13" ref="J97:J102">H97+I97</f>
        <v>6102.339440000001</v>
      </c>
      <c r="K97" s="145">
        <f t="shared" si="11"/>
        <v>99.99998754576154</v>
      </c>
    </row>
    <row r="98" spans="1:11" ht="33.75">
      <c r="A98" s="102"/>
      <c r="B98" s="102"/>
      <c r="C98" s="102" t="s">
        <v>141</v>
      </c>
      <c r="D98" s="144" t="s">
        <v>12</v>
      </c>
      <c r="E98" s="108">
        <f>'вкр 2014-3'!G953+'вкр 2014-3'!G17</f>
        <v>6102.340200000001</v>
      </c>
      <c r="F98" s="108">
        <f>'вкр 2014-3'!H17+'вкр 2014-3'!H953</f>
        <v>0</v>
      </c>
      <c r="G98" s="112">
        <f t="shared" si="12"/>
        <v>6102.340200000001</v>
      </c>
      <c r="H98" s="107">
        <f>'вкр 2014-3'!J953+'вкр 2014-3'!J17</f>
        <v>6102.339440000001</v>
      </c>
      <c r="I98" s="107">
        <f>'вкр 2014-3'!K17+'вкр 2014-3'!K953</f>
        <v>0</v>
      </c>
      <c r="J98" s="112">
        <f t="shared" si="13"/>
        <v>6102.339440000001</v>
      </c>
      <c r="K98" s="145">
        <f t="shared" si="11"/>
        <v>99.99998754576154</v>
      </c>
    </row>
    <row r="99" spans="1:11" ht="33.75">
      <c r="A99" s="102"/>
      <c r="B99" s="102"/>
      <c r="C99" s="102" t="s">
        <v>143</v>
      </c>
      <c r="D99" s="144" t="s">
        <v>14</v>
      </c>
      <c r="E99" s="108">
        <f>E100</f>
        <v>322.76369</v>
      </c>
      <c r="F99" s="108">
        <f>F100</f>
        <v>0</v>
      </c>
      <c r="G99" s="112">
        <f t="shared" si="12"/>
        <v>322.76369</v>
      </c>
      <c r="H99" s="107">
        <f>H100</f>
        <v>322.76369</v>
      </c>
      <c r="I99" s="107">
        <f>I100</f>
        <v>0</v>
      </c>
      <c r="J99" s="112">
        <f t="shared" si="13"/>
        <v>322.76369</v>
      </c>
      <c r="K99" s="145">
        <f t="shared" si="11"/>
        <v>100</v>
      </c>
    </row>
    <row r="100" spans="1:11" ht="33.75">
      <c r="A100" s="102"/>
      <c r="B100" s="102"/>
      <c r="C100" s="102" t="s">
        <v>145</v>
      </c>
      <c r="D100" s="144" t="s">
        <v>15</v>
      </c>
      <c r="E100" s="108">
        <f>'вкр 2014-3'!G955+'вкр 2014-3'!G19</f>
        <v>322.76369</v>
      </c>
      <c r="F100" s="108">
        <f>'вкр 2014-3'!H955+'вкр 2014-3'!H19</f>
        <v>0</v>
      </c>
      <c r="G100" s="112">
        <f>E100+F100</f>
        <v>322.76369</v>
      </c>
      <c r="H100" s="107">
        <f>'вкр 2014-3'!J954+'вкр 2014-3'!J19</f>
        <v>322.76369</v>
      </c>
      <c r="I100" s="107">
        <f>'вкр 2014-3'!K955+'вкр 2014-3'!K19</f>
        <v>0</v>
      </c>
      <c r="J100" s="112">
        <f t="shared" si="13"/>
        <v>322.76369</v>
      </c>
      <c r="K100" s="145">
        <f t="shared" si="11"/>
        <v>100</v>
      </c>
    </row>
    <row r="101" spans="1:11" ht="18.75">
      <c r="A101" s="102"/>
      <c r="B101" s="102"/>
      <c r="C101" s="102" t="s">
        <v>146</v>
      </c>
      <c r="D101" s="144" t="s">
        <v>147</v>
      </c>
      <c r="E101" s="108">
        <f>E102</f>
        <v>24.33182</v>
      </c>
      <c r="F101" s="108">
        <f>F102</f>
        <v>0</v>
      </c>
      <c r="G101" s="112">
        <f t="shared" si="12"/>
        <v>24.33182</v>
      </c>
      <c r="H101" s="107">
        <f>H102</f>
        <v>24.32382</v>
      </c>
      <c r="I101" s="107">
        <f>I102</f>
        <v>0</v>
      </c>
      <c r="J101" s="112">
        <f t="shared" si="13"/>
        <v>24.32382</v>
      </c>
      <c r="K101" s="145">
        <f t="shared" si="11"/>
        <v>99.96712124288278</v>
      </c>
    </row>
    <row r="102" spans="1:11" ht="18.75">
      <c r="A102" s="102"/>
      <c r="B102" s="102"/>
      <c r="C102" s="102" t="s">
        <v>148</v>
      </c>
      <c r="D102" s="144" t="s">
        <v>17</v>
      </c>
      <c r="E102" s="108">
        <f>'вкр 2014-3'!G957+'вкр 2014-3'!G21</f>
        <v>24.33182</v>
      </c>
      <c r="F102" s="108">
        <f>'вкр 2014-3'!H21+'вкр 2014-3'!H957</f>
        <v>0</v>
      </c>
      <c r="G102" s="112">
        <f t="shared" si="12"/>
        <v>24.33182</v>
      </c>
      <c r="H102" s="107">
        <f>'вкр 2014-3'!J957+'вкр 2014-3'!J21</f>
        <v>24.32382</v>
      </c>
      <c r="I102" s="107">
        <f>'вкр 2014-3'!K21+'вкр 2014-3'!K957</f>
        <v>0</v>
      </c>
      <c r="J102" s="112">
        <f t="shared" si="13"/>
        <v>24.32382</v>
      </c>
      <c r="K102" s="145">
        <f t="shared" si="11"/>
        <v>99.96712124288278</v>
      </c>
    </row>
    <row r="103" spans="1:11" ht="33.75">
      <c r="A103" s="102"/>
      <c r="B103" s="102" t="s">
        <v>280</v>
      </c>
      <c r="C103" s="102"/>
      <c r="D103" s="144" t="s">
        <v>337</v>
      </c>
      <c r="E103" s="109">
        <f>E104</f>
        <v>817.644</v>
      </c>
      <c r="F103" s="109">
        <f>F104</f>
        <v>0</v>
      </c>
      <c r="G103" s="107">
        <f>SUM(E103:F103)</f>
        <v>817.644</v>
      </c>
      <c r="H103" s="112">
        <f>H104</f>
        <v>817.644</v>
      </c>
      <c r="I103" s="112">
        <f>I104</f>
        <v>0</v>
      </c>
      <c r="J103" s="107">
        <f>SUM(H103:I103)</f>
        <v>817.644</v>
      </c>
      <c r="K103" s="145">
        <f t="shared" si="11"/>
        <v>100</v>
      </c>
    </row>
    <row r="104" spans="1:11" ht="83.25">
      <c r="A104" s="102"/>
      <c r="B104" s="102"/>
      <c r="C104" s="102" t="s">
        <v>139</v>
      </c>
      <c r="D104" s="144" t="s">
        <v>11</v>
      </c>
      <c r="E104" s="108">
        <f>E105</f>
        <v>817.644</v>
      </c>
      <c r="F104" s="108">
        <f>F105</f>
        <v>0</v>
      </c>
      <c r="G104" s="112">
        <f>E104+F104</f>
        <v>817.644</v>
      </c>
      <c r="H104" s="107">
        <f>H105</f>
        <v>817.644</v>
      </c>
      <c r="I104" s="107">
        <f>I105</f>
        <v>0</v>
      </c>
      <c r="J104" s="112">
        <f>H104+I104</f>
        <v>817.644</v>
      </c>
      <c r="K104" s="145">
        <f t="shared" si="11"/>
        <v>100</v>
      </c>
    </row>
    <row r="105" spans="1:11" ht="33.75">
      <c r="A105" s="102"/>
      <c r="B105" s="102"/>
      <c r="C105" s="102" t="s">
        <v>141</v>
      </c>
      <c r="D105" s="144" t="s">
        <v>12</v>
      </c>
      <c r="E105" s="108">
        <f>'вкр 2014-3'!G960</f>
        <v>817.644</v>
      </c>
      <c r="F105" s="108">
        <f>'вкр 2014-3'!H960</f>
        <v>0</v>
      </c>
      <c r="G105" s="112">
        <f>E105+F105</f>
        <v>817.644</v>
      </c>
      <c r="H105" s="107">
        <f>'вкр 2014-3'!J960</f>
        <v>817.644</v>
      </c>
      <c r="I105" s="107">
        <f>'вкр 2014-3'!K960</f>
        <v>0</v>
      </c>
      <c r="J105" s="112">
        <f>H105+I105</f>
        <v>817.644</v>
      </c>
      <c r="K105" s="145">
        <f t="shared" si="11"/>
        <v>100</v>
      </c>
    </row>
    <row r="106" spans="1:11" ht="33.75">
      <c r="A106" s="102"/>
      <c r="B106" s="150" t="s">
        <v>464</v>
      </c>
      <c r="C106" s="102"/>
      <c r="D106" s="144" t="s">
        <v>468</v>
      </c>
      <c r="E106" s="108">
        <f>E107+E111</f>
        <v>108</v>
      </c>
      <c r="F106" s="108">
        <f>F107+F111</f>
        <v>10.5</v>
      </c>
      <c r="G106" s="107">
        <f>SUM(E106:F106)</f>
        <v>118.5</v>
      </c>
      <c r="H106" s="107">
        <f>H107+H111</f>
        <v>108</v>
      </c>
      <c r="I106" s="107">
        <f>I107+I111</f>
        <v>10.5</v>
      </c>
      <c r="J106" s="107">
        <f>SUM(H106:I106)</f>
        <v>118.5</v>
      </c>
      <c r="K106" s="145">
        <f t="shared" si="11"/>
        <v>100</v>
      </c>
    </row>
    <row r="107" spans="1:11" ht="18.75">
      <c r="A107" s="102"/>
      <c r="B107" s="150" t="s">
        <v>465</v>
      </c>
      <c r="C107" s="102"/>
      <c r="D107" s="144" t="s">
        <v>466</v>
      </c>
      <c r="E107" s="108">
        <f aca="true" t="shared" si="14" ref="E107:I109">E108</f>
        <v>0</v>
      </c>
      <c r="F107" s="108">
        <f t="shared" si="14"/>
        <v>10.5</v>
      </c>
      <c r="G107" s="107">
        <f>SUM(E107:F107)</f>
        <v>10.5</v>
      </c>
      <c r="H107" s="107">
        <f t="shared" si="14"/>
        <v>0</v>
      </c>
      <c r="I107" s="107">
        <f t="shared" si="14"/>
        <v>10.5</v>
      </c>
      <c r="J107" s="107">
        <f>SUM(H107:I107)</f>
        <v>10.5</v>
      </c>
      <c r="K107" s="145">
        <f t="shared" si="11"/>
        <v>100</v>
      </c>
    </row>
    <row r="108" spans="1:11" ht="50.25">
      <c r="A108" s="102"/>
      <c r="B108" s="102" t="s">
        <v>467</v>
      </c>
      <c r="C108" s="102"/>
      <c r="D108" s="144" t="s">
        <v>275</v>
      </c>
      <c r="E108" s="108">
        <f t="shared" si="14"/>
        <v>0</v>
      </c>
      <c r="F108" s="108">
        <f t="shared" si="14"/>
        <v>10.5</v>
      </c>
      <c r="G108" s="107">
        <f>SUM(E108:F108)</f>
        <v>10.5</v>
      </c>
      <c r="H108" s="107">
        <f t="shared" si="14"/>
        <v>0</v>
      </c>
      <c r="I108" s="107">
        <f t="shared" si="14"/>
        <v>10.5</v>
      </c>
      <c r="J108" s="107">
        <f>SUM(H108:I108)</f>
        <v>10.5</v>
      </c>
      <c r="K108" s="145">
        <f t="shared" si="11"/>
        <v>100</v>
      </c>
    </row>
    <row r="109" spans="1:11" ht="33.75">
      <c r="A109" s="102"/>
      <c r="B109" s="102"/>
      <c r="C109" s="102" t="s">
        <v>143</v>
      </c>
      <c r="D109" s="144" t="s">
        <v>14</v>
      </c>
      <c r="E109" s="108">
        <f t="shared" si="14"/>
        <v>0</v>
      </c>
      <c r="F109" s="108">
        <f t="shared" si="14"/>
        <v>10.5</v>
      </c>
      <c r="G109" s="112">
        <f aca="true" t="shared" si="15" ref="G109:G143">E109+F109</f>
        <v>10.5</v>
      </c>
      <c r="H109" s="107">
        <f t="shared" si="14"/>
        <v>0</v>
      </c>
      <c r="I109" s="107">
        <f t="shared" si="14"/>
        <v>10.5</v>
      </c>
      <c r="J109" s="112">
        <f aca="true" t="shared" si="16" ref="J109:J143">H109+I109</f>
        <v>10.5</v>
      </c>
      <c r="K109" s="145">
        <f t="shared" si="11"/>
        <v>100</v>
      </c>
    </row>
    <row r="110" spans="1:11" ht="33.75">
      <c r="A110" s="102"/>
      <c r="B110" s="102"/>
      <c r="C110" s="102" t="s">
        <v>145</v>
      </c>
      <c r="D110" s="144" t="s">
        <v>814</v>
      </c>
      <c r="E110" s="108"/>
      <c r="F110" s="108">
        <f>'вкр 2014-3'!H26</f>
        <v>10.5</v>
      </c>
      <c r="G110" s="112">
        <f t="shared" si="15"/>
        <v>10.5</v>
      </c>
      <c r="H110" s="107"/>
      <c r="I110" s="107">
        <f>'вкр 2014-3'!K26</f>
        <v>10.5</v>
      </c>
      <c r="J110" s="112">
        <f t="shared" si="16"/>
        <v>10.5</v>
      </c>
      <c r="K110" s="145">
        <f t="shared" si="11"/>
        <v>100</v>
      </c>
    </row>
    <row r="111" spans="1:11" ht="18.75">
      <c r="A111" s="151"/>
      <c r="B111" s="150" t="s">
        <v>495</v>
      </c>
      <c r="C111" s="102"/>
      <c r="D111" s="144" t="s">
        <v>496</v>
      </c>
      <c r="E111" s="108">
        <f>E128+E112</f>
        <v>108</v>
      </c>
      <c r="F111" s="108">
        <f>F128+F112</f>
        <v>0</v>
      </c>
      <c r="G111" s="112">
        <f t="shared" si="15"/>
        <v>108</v>
      </c>
      <c r="H111" s="107">
        <f>H128+H112</f>
        <v>108</v>
      </c>
      <c r="I111" s="107">
        <f>I128+I112</f>
        <v>0</v>
      </c>
      <c r="J111" s="112">
        <f t="shared" si="16"/>
        <v>108</v>
      </c>
      <c r="K111" s="145">
        <f t="shared" si="11"/>
        <v>100</v>
      </c>
    </row>
    <row r="112" spans="1:11" ht="33.75">
      <c r="A112" s="151"/>
      <c r="B112" s="102" t="s">
        <v>537</v>
      </c>
      <c r="C112" s="102"/>
      <c r="D112" s="144" t="s">
        <v>520</v>
      </c>
      <c r="E112" s="108">
        <f>E113+E116+E119+E122+E125</f>
        <v>56</v>
      </c>
      <c r="F112" s="108">
        <f>F113+F116+F119+F122+F125</f>
        <v>0</v>
      </c>
      <c r="G112" s="112">
        <f t="shared" si="15"/>
        <v>56</v>
      </c>
      <c r="H112" s="107">
        <f>H113+H116+H119+H122+H125</f>
        <v>56</v>
      </c>
      <c r="I112" s="107">
        <f>I113+I116+I119+I122+I125</f>
        <v>0</v>
      </c>
      <c r="J112" s="112">
        <f t="shared" si="16"/>
        <v>56</v>
      </c>
      <c r="K112" s="145">
        <f t="shared" si="11"/>
        <v>100</v>
      </c>
    </row>
    <row r="113" spans="1:11" ht="33.75">
      <c r="A113" s="151"/>
      <c r="B113" s="150" t="s">
        <v>538</v>
      </c>
      <c r="C113" s="102"/>
      <c r="D113" s="144" t="s">
        <v>159</v>
      </c>
      <c r="E113" s="108">
        <f>E114</f>
        <v>10.5</v>
      </c>
      <c r="F113" s="108">
        <f>F114</f>
        <v>0</v>
      </c>
      <c r="G113" s="112">
        <f t="shared" si="15"/>
        <v>10.5</v>
      </c>
      <c r="H113" s="107">
        <f>H114</f>
        <v>10.5</v>
      </c>
      <c r="I113" s="107">
        <f>I114</f>
        <v>0</v>
      </c>
      <c r="J113" s="112">
        <f t="shared" si="16"/>
        <v>10.5</v>
      </c>
      <c r="K113" s="145">
        <f t="shared" si="11"/>
        <v>100</v>
      </c>
    </row>
    <row r="114" spans="1:11" ht="33.75">
      <c r="A114" s="151"/>
      <c r="B114" s="150"/>
      <c r="C114" s="150" t="s">
        <v>143</v>
      </c>
      <c r="D114" s="144" t="s">
        <v>14</v>
      </c>
      <c r="E114" s="108">
        <f>E115</f>
        <v>10.5</v>
      </c>
      <c r="F114" s="108">
        <f>F115</f>
        <v>0</v>
      </c>
      <c r="G114" s="112">
        <f t="shared" si="15"/>
        <v>10.5</v>
      </c>
      <c r="H114" s="107">
        <f>H115</f>
        <v>10.5</v>
      </c>
      <c r="I114" s="107">
        <f>I115</f>
        <v>0</v>
      </c>
      <c r="J114" s="112">
        <f t="shared" si="16"/>
        <v>10.5</v>
      </c>
      <c r="K114" s="145">
        <f t="shared" si="11"/>
        <v>100</v>
      </c>
    </row>
    <row r="115" spans="1:11" ht="33.75">
      <c r="A115" s="151"/>
      <c r="B115" s="150"/>
      <c r="C115" s="150" t="s">
        <v>145</v>
      </c>
      <c r="D115" s="144" t="s">
        <v>15</v>
      </c>
      <c r="E115" s="108">
        <f>'вкр 2014-3'!G31</f>
        <v>10.5</v>
      </c>
      <c r="F115" s="108">
        <f>'вкр 2014-3'!H31</f>
        <v>0</v>
      </c>
      <c r="G115" s="112">
        <f t="shared" si="15"/>
        <v>10.5</v>
      </c>
      <c r="H115" s="107">
        <f>'вкр 2014-3'!J31</f>
        <v>10.5</v>
      </c>
      <c r="I115" s="107">
        <f>'вкр 2014-3'!K31</f>
        <v>0</v>
      </c>
      <c r="J115" s="112">
        <f t="shared" si="16"/>
        <v>10.5</v>
      </c>
      <c r="K115" s="145">
        <f t="shared" si="11"/>
        <v>100</v>
      </c>
    </row>
    <row r="116" spans="1:11" ht="33.75">
      <c r="A116" s="151"/>
      <c r="B116" s="150" t="s">
        <v>539</v>
      </c>
      <c r="C116" s="102"/>
      <c r="D116" s="144" t="s">
        <v>160</v>
      </c>
      <c r="E116" s="108">
        <f>E117</f>
        <v>17.5</v>
      </c>
      <c r="F116" s="108">
        <f>F117</f>
        <v>0</v>
      </c>
      <c r="G116" s="112">
        <f t="shared" si="15"/>
        <v>17.5</v>
      </c>
      <c r="H116" s="107">
        <f>H117</f>
        <v>17.5</v>
      </c>
      <c r="I116" s="107">
        <f>I117</f>
        <v>0</v>
      </c>
      <c r="J116" s="112">
        <f t="shared" si="16"/>
        <v>17.5</v>
      </c>
      <c r="K116" s="145">
        <f t="shared" si="11"/>
        <v>100</v>
      </c>
    </row>
    <row r="117" spans="1:11" ht="33.75">
      <c r="A117" s="151"/>
      <c r="B117" s="150"/>
      <c r="C117" s="150" t="s">
        <v>143</v>
      </c>
      <c r="D117" s="144" t="s">
        <v>14</v>
      </c>
      <c r="E117" s="108">
        <f>E118</f>
        <v>17.5</v>
      </c>
      <c r="F117" s="108">
        <f>F118</f>
        <v>0</v>
      </c>
      <c r="G117" s="112">
        <f t="shared" si="15"/>
        <v>17.5</v>
      </c>
      <c r="H117" s="107">
        <f>H118</f>
        <v>17.5</v>
      </c>
      <c r="I117" s="107">
        <f>I118</f>
        <v>0</v>
      </c>
      <c r="J117" s="112">
        <f t="shared" si="16"/>
        <v>17.5</v>
      </c>
      <c r="K117" s="145">
        <f t="shared" si="11"/>
        <v>100</v>
      </c>
    </row>
    <row r="118" spans="1:11" ht="33.75">
      <c r="A118" s="151"/>
      <c r="B118" s="150"/>
      <c r="C118" s="150" t="s">
        <v>145</v>
      </c>
      <c r="D118" s="144" t="s">
        <v>814</v>
      </c>
      <c r="E118" s="108">
        <f>'вкр 2014-3'!G34</f>
        <v>17.5</v>
      </c>
      <c r="F118" s="108">
        <f>'вкр 2014-3'!H34</f>
        <v>0</v>
      </c>
      <c r="G118" s="112">
        <f t="shared" si="15"/>
        <v>17.5</v>
      </c>
      <c r="H118" s="107">
        <f>'вкр 2014-3'!J34</f>
        <v>17.5</v>
      </c>
      <c r="I118" s="107">
        <f>'вкр 2014-3'!K34</f>
        <v>0</v>
      </c>
      <c r="J118" s="112">
        <f t="shared" si="16"/>
        <v>17.5</v>
      </c>
      <c r="K118" s="145">
        <f t="shared" si="11"/>
        <v>100</v>
      </c>
    </row>
    <row r="119" spans="1:11" ht="50.25">
      <c r="A119" s="151"/>
      <c r="B119" s="150" t="s">
        <v>540</v>
      </c>
      <c r="C119" s="102"/>
      <c r="D119" s="144" t="s">
        <v>161</v>
      </c>
      <c r="E119" s="108">
        <f>E120</f>
        <v>10.5</v>
      </c>
      <c r="F119" s="108">
        <f>F120</f>
        <v>0</v>
      </c>
      <c r="G119" s="112">
        <f t="shared" si="15"/>
        <v>10.5</v>
      </c>
      <c r="H119" s="107">
        <f>H120</f>
        <v>10.5</v>
      </c>
      <c r="I119" s="107">
        <f>I120</f>
        <v>0</v>
      </c>
      <c r="J119" s="112">
        <f t="shared" si="16"/>
        <v>10.5</v>
      </c>
      <c r="K119" s="145">
        <f t="shared" si="11"/>
        <v>100</v>
      </c>
    </row>
    <row r="120" spans="1:11" ht="33.75">
      <c r="A120" s="151"/>
      <c r="B120" s="150"/>
      <c r="C120" s="150" t="s">
        <v>143</v>
      </c>
      <c r="D120" s="144" t="s">
        <v>14</v>
      </c>
      <c r="E120" s="108">
        <f>E121</f>
        <v>10.5</v>
      </c>
      <c r="F120" s="108">
        <f>F121</f>
        <v>0</v>
      </c>
      <c r="G120" s="112">
        <f t="shared" si="15"/>
        <v>10.5</v>
      </c>
      <c r="H120" s="107">
        <f>H121</f>
        <v>10.5</v>
      </c>
      <c r="I120" s="107">
        <f>I121</f>
        <v>0</v>
      </c>
      <c r="J120" s="112">
        <f t="shared" si="16"/>
        <v>10.5</v>
      </c>
      <c r="K120" s="145">
        <f t="shared" si="11"/>
        <v>100</v>
      </c>
    </row>
    <row r="121" spans="1:11" ht="33.75">
      <c r="A121" s="151"/>
      <c r="B121" s="150"/>
      <c r="C121" s="150" t="s">
        <v>145</v>
      </c>
      <c r="D121" s="144" t="s">
        <v>814</v>
      </c>
      <c r="E121" s="108">
        <f>'вкр 2014-3'!G37</f>
        <v>10.5</v>
      </c>
      <c r="F121" s="108">
        <f>'вкр 2014-3'!H37</f>
        <v>0</v>
      </c>
      <c r="G121" s="112">
        <f t="shared" si="15"/>
        <v>10.5</v>
      </c>
      <c r="H121" s="107">
        <f>'вкр 2014-3'!J37</f>
        <v>10.5</v>
      </c>
      <c r="I121" s="107">
        <f>'вкр 2014-3'!K37</f>
        <v>0</v>
      </c>
      <c r="J121" s="112">
        <f t="shared" si="16"/>
        <v>10.5</v>
      </c>
      <c r="K121" s="145">
        <f t="shared" si="11"/>
        <v>100</v>
      </c>
    </row>
    <row r="122" spans="1:11" ht="33.75">
      <c r="A122" s="151"/>
      <c r="B122" s="150" t="s">
        <v>541</v>
      </c>
      <c r="C122" s="102"/>
      <c r="D122" s="144" t="s">
        <v>162</v>
      </c>
      <c r="E122" s="108">
        <f>E123</f>
        <v>10.5</v>
      </c>
      <c r="F122" s="108">
        <f>F123</f>
        <v>0</v>
      </c>
      <c r="G122" s="112">
        <f t="shared" si="15"/>
        <v>10.5</v>
      </c>
      <c r="H122" s="107">
        <f>H123</f>
        <v>10.5</v>
      </c>
      <c r="I122" s="107">
        <f>I123</f>
        <v>0</v>
      </c>
      <c r="J122" s="112">
        <f t="shared" si="16"/>
        <v>10.5</v>
      </c>
      <c r="K122" s="145">
        <f t="shared" si="11"/>
        <v>100</v>
      </c>
    </row>
    <row r="123" spans="1:11" ht="33.75">
      <c r="A123" s="151"/>
      <c r="B123" s="150"/>
      <c r="C123" s="150" t="s">
        <v>143</v>
      </c>
      <c r="D123" s="144" t="s">
        <v>14</v>
      </c>
      <c r="E123" s="108">
        <f>E124</f>
        <v>10.5</v>
      </c>
      <c r="F123" s="108">
        <f>F124</f>
        <v>0</v>
      </c>
      <c r="G123" s="112">
        <f t="shared" si="15"/>
        <v>10.5</v>
      </c>
      <c r="H123" s="107">
        <f>H124</f>
        <v>10.5</v>
      </c>
      <c r="I123" s="107">
        <f>I124</f>
        <v>0</v>
      </c>
      <c r="J123" s="112">
        <f t="shared" si="16"/>
        <v>10.5</v>
      </c>
      <c r="K123" s="145">
        <f t="shared" si="11"/>
        <v>100</v>
      </c>
    </row>
    <row r="124" spans="1:11" ht="33.75">
      <c r="A124" s="151"/>
      <c r="B124" s="150"/>
      <c r="C124" s="150" t="s">
        <v>145</v>
      </c>
      <c r="D124" s="144" t="s">
        <v>15</v>
      </c>
      <c r="E124" s="108">
        <f>'вкр 2014-3'!G40</f>
        <v>10.5</v>
      </c>
      <c r="F124" s="108">
        <f>'вкр 2014-3'!H40</f>
        <v>0</v>
      </c>
      <c r="G124" s="112">
        <f t="shared" si="15"/>
        <v>10.5</v>
      </c>
      <c r="H124" s="107">
        <f>'вкр 2014-3'!J40</f>
        <v>10.5</v>
      </c>
      <c r="I124" s="107">
        <f>'вкр 2014-3'!K40</f>
        <v>0</v>
      </c>
      <c r="J124" s="112">
        <f t="shared" si="16"/>
        <v>10.5</v>
      </c>
      <c r="K124" s="145">
        <f t="shared" si="11"/>
        <v>100</v>
      </c>
    </row>
    <row r="125" spans="1:11" ht="33.75">
      <c r="A125" s="151"/>
      <c r="B125" s="150" t="s">
        <v>542</v>
      </c>
      <c r="C125" s="102"/>
      <c r="D125" s="144" t="s">
        <v>163</v>
      </c>
      <c r="E125" s="108">
        <f>E126</f>
        <v>7</v>
      </c>
      <c r="F125" s="108">
        <f>F126</f>
        <v>0</v>
      </c>
      <c r="G125" s="112">
        <f t="shared" si="15"/>
        <v>7</v>
      </c>
      <c r="H125" s="107">
        <f>H126</f>
        <v>7</v>
      </c>
      <c r="I125" s="107">
        <f>I126</f>
        <v>0</v>
      </c>
      <c r="J125" s="112">
        <f t="shared" si="16"/>
        <v>7</v>
      </c>
      <c r="K125" s="145">
        <f t="shared" si="11"/>
        <v>100</v>
      </c>
    </row>
    <row r="126" spans="1:11" ht="33.75">
      <c r="A126" s="151"/>
      <c r="B126" s="150"/>
      <c r="C126" s="150" t="s">
        <v>143</v>
      </c>
      <c r="D126" s="144" t="s">
        <v>14</v>
      </c>
      <c r="E126" s="108">
        <f>E127</f>
        <v>7</v>
      </c>
      <c r="F126" s="108">
        <f>F127</f>
        <v>0</v>
      </c>
      <c r="G126" s="112">
        <f t="shared" si="15"/>
        <v>7</v>
      </c>
      <c r="H126" s="107">
        <f>H127</f>
        <v>7</v>
      </c>
      <c r="I126" s="107">
        <f>I127</f>
        <v>0</v>
      </c>
      <c r="J126" s="112">
        <f t="shared" si="16"/>
        <v>7</v>
      </c>
      <c r="K126" s="145">
        <f t="shared" si="11"/>
        <v>100</v>
      </c>
    </row>
    <row r="127" spans="1:11" ht="33.75">
      <c r="A127" s="151"/>
      <c r="B127" s="150"/>
      <c r="C127" s="150" t="s">
        <v>145</v>
      </c>
      <c r="D127" s="144" t="s">
        <v>15</v>
      </c>
      <c r="E127" s="108">
        <f>'вкр 2014-3'!G43</f>
        <v>7</v>
      </c>
      <c r="F127" s="108">
        <f>'вкр 2014-3'!H43</f>
        <v>0</v>
      </c>
      <c r="G127" s="112">
        <f t="shared" si="15"/>
        <v>7</v>
      </c>
      <c r="H127" s="107">
        <f>'вкр 2014-3'!J43</f>
        <v>7</v>
      </c>
      <c r="I127" s="107">
        <f>'вкр 2014-3'!K43</f>
        <v>0</v>
      </c>
      <c r="J127" s="112">
        <f t="shared" si="16"/>
        <v>7</v>
      </c>
      <c r="K127" s="145">
        <f t="shared" si="11"/>
        <v>100</v>
      </c>
    </row>
    <row r="128" spans="1:11" ht="33.75">
      <c r="A128" s="151"/>
      <c r="B128" s="152" t="s">
        <v>554</v>
      </c>
      <c r="C128" s="153"/>
      <c r="D128" s="154" t="s">
        <v>555</v>
      </c>
      <c r="E128" s="108">
        <f>E129+E132+E135+E138</f>
        <v>52</v>
      </c>
      <c r="F128" s="108">
        <f>F129+F132+F135+F138</f>
        <v>0</v>
      </c>
      <c r="G128" s="112">
        <f t="shared" si="15"/>
        <v>52</v>
      </c>
      <c r="H128" s="107">
        <f>H129+H132+H135+H138</f>
        <v>52</v>
      </c>
      <c r="I128" s="107">
        <f>I129+I132+I135+I138</f>
        <v>0</v>
      </c>
      <c r="J128" s="112">
        <f t="shared" si="16"/>
        <v>52</v>
      </c>
      <c r="K128" s="145">
        <f t="shared" si="11"/>
        <v>100</v>
      </c>
    </row>
    <row r="129" spans="1:11" ht="33.75">
      <c r="A129" s="151"/>
      <c r="B129" s="152" t="s">
        <v>556</v>
      </c>
      <c r="C129" s="153"/>
      <c r="D129" s="154" t="s">
        <v>557</v>
      </c>
      <c r="E129" s="108">
        <f>E130</f>
        <v>13</v>
      </c>
      <c r="F129" s="108">
        <f>F130</f>
        <v>0</v>
      </c>
      <c r="G129" s="112">
        <f t="shared" si="15"/>
        <v>13</v>
      </c>
      <c r="H129" s="107">
        <f>H130</f>
        <v>13</v>
      </c>
      <c r="I129" s="107">
        <f>I130</f>
        <v>0</v>
      </c>
      <c r="J129" s="112">
        <f t="shared" si="16"/>
        <v>13</v>
      </c>
      <c r="K129" s="145">
        <f t="shared" si="11"/>
        <v>100</v>
      </c>
    </row>
    <row r="130" spans="1:11" ht="83.25">
      <c r="A130" s="151"/>
      <c r="B130" s="152"/>
      <c r="C130" s="102" t="s">
        <v>139</v>
      </c>
      <c r="D130" s="144" t="s">
        <v>11</v>
      </c>
      <c r="E130" s="108">
        <f>E131</f>
        <v>13</v>
      </c>
      <c r="F130" s="108">
        <f>F131</f>
        <v>0</v>
      </c>
      <c r="G130" s="112">
        <f t="shared" si="15"/>
        <v>13</v>
      </c>
      <c r="H130" s="107">
        <f>H131</f>
        <v>13</v>
      </c>
      <c r="I130" s="107">
        <f>I131</f>
        <v>0</v>
      </c>
      <c r="J130" s="112">
        <f t="shared" si="16"/>
        <v>13</v>
      </c>
      <c r="K130" s="145">
        <f t="shared" si="11"/>
        <v>100</v>
      </c>
    </row>
    <row r="131" spans="1:11" ht="33.75">
      <c r="A131" s="151"/>
      <c r="B131" s="152"/>
      <c r="C131" s="102" t="s">
        <v>141</v>
      </c>
      <c r="D131" s="144" t="s">
        <v>534</v>
      </c>
      <c r="E131" s="108">
        <f>'вкр 2014-3'!G940</f>
        <v>13</v>
      </c>
      <c r="F131" s="108">
        <f>'вкр 2014-3'!H940</f>
        <v>0</v>
      </c>
      <c r="G131" s="112">
        <f t="shared" si="15"/>
        <v>13</v>
      </c>
      <c r="H131" s="107">
        <f>'вкр 2014-3'!J940</f>
        <v>13</v>
      </c>
      <c r="I131" s="107">
        <f>'вкр 2014-3'!K940</f>
        <v>0</v>
      </c>
      <c r="J131" s="112">
        <f t="shared" si="16"/>
        <v>13</v>
      </c>
      <c r="K131" s="145">
        <f t="shared" si="11"/>
        <v>100</v>
      </c>
    </row>
    <row r="132" spans="1:11" ht="38.25" customHeight="1">
      <c r="A132" s="151"/>
      <c r="B132" s="152" t="s">
        <v>558</v>
      </c>
      <c r="C132" s="153"/>
      <c r="D132" s="154" t="s">
        <v>559</v>
      </c>
      <c r="E132" s="108">
        <f>E133</f>
        <v>13</v>
      </c>
      <c r="F132" s="108">
        <f>F133</f>
        <v>0</v>
      </c>
      <c r="G132" s="112">
        <f t="shared" si="15"/>
        <v>13</v>
      </c>
      <c r="H132" s="107">
        <f>H133</f>
        <v>13</v>
      </c>
      <c r="I132" s="107">
        <f>I133</f>
        <v>0</v>
      </c>
      <c r="J132" s="112">
        <f t="shared" si="16"/>
        <v>13</v>
      </c>
      <c r="K132" s="145">
        <f t="shared" si="11"/>
        <v>100</v>
      </c>
    </row>
    <row r="133" spans="1:11" ht="83.25">
      <c r="A133" s="151"/>
      <c r="B133" s="152"/>
      <c r="C133" s="102" t="s">
        <v>139</v>
      </c>
      <c r="D133" s="144" t="s">
        <v>11</v>
      </c>
      <c r="E133" s="108">
        <f>E134</f>
        <v>13</v>
      </c>
      <c r="F133" s="108">
        <f>F134</f>
        <v>0</v>
      </c>
      <c r="G133" s="112">
        <f t="shared" si="15"/>
        <v>13</v>
      </c>
      <c r="H133" s="107">
        <f>H134</f>
        <v>13</v>
      </c>
      <c r="I133" s="107">
        <f>I134</f>
        <v>0</v>
      </c>
      <c r="J133" s="112">
        <f t="shared" si="16"/>
        <v>13</v>
      </c>
      <c r="K133" s="145">
        <f t="shared" si="11"/>
        <v>100</v>
      </c>
    </row>
    <row r="134" spans="1:11" ht="33.75">
      <c r="A134" s="151"/>
      <c r="B134" s="152"/>
      <c r="C134" s="102" t="s">
        <v>141</v>
      </c>
      <c r="D134" s="144" t="s">
        <v>534</v>
      </c>
      <c r="E134" s="108">
        <f>'вкр 2014-3'!G943</f>
        <v>13</v>
      </c>
      <c r="F134" s="108">
        <f>'вкр 2014-3'!H943</f>
        <v>0</v>
      </c>
      <c r="G134" s="112">
        <f t="shared" si="15"/>
        <v>13</v>
      </c>
      <c r="H134" s="107">
        <f>'вкр 2014-3'!J943</f>
        <v>13</v>
      </c>
      <c r="I134" s="107">
        <f>'вкр 2014-3'!K943</f>
        <v>0</v>
      </c>
      <c r="J134" s="112">
        <f t="shared" si="16"/>
        <v>13</v>
      </c>
      <c r="K134" s="145">
        <f t="shared" si="11"/>
        <v>100</v>
      </c>
    </row>
    <row r="135" spans="1:11" ht="50.25">
      <c r="A135" s="151"/>
      <c r="B135" s="152" t="s">
        <v>560</v>
      </c>
      <c r="C135" s="153"/>
      <c r="D135" s="154" t="s">
        <v>561</v>
      </c>
      <c r="E135" s="108">
        <f>E136</f>
        <v>13</v>
      </c>
      <c r="F135" s="108">
        <f>F136</f>
        <v>0</v>
      </c>
      <c r="G135" s="112">
        <f t="shared" si="15"/>
        <v>13</v>
      </c>
      <c r="H135" s="107">
        <f>H136</f>
        <v>13</v>
      </c>
      <c r="I135" s="107">
        <f>I136</f>
        <v>0</v>
      </c>
      <c r="J135" s="112">
        <f t="shared" si="16"/>
        <v>13</v>
      </c>
      <c r="K135" s="145">
        <f t="shared" si="11"/>
        <v>100</v>
      </c>
    </row>
    <row r="136" spans="1:11" ht="83.25">
      <c r="A136" s="151"/>
      <c r="B136" s="152"/>
      <c r="C136" s="102" t="s">
        <v>139</v>
      </c>
      <c r="D136" s="144" t="s">
        <v>11</v>
      </c>
      <c r="E136" s="108">
        <f>E137</f>
        <v>13</v>
      </c>
      <c r="F136" s="108">
        <f>F137</f>
        <v>0</v>
      </c>
      <c r="G136" s="112">
        <f t="shared" si="15"/>
        <v>13</v>
      </c>
      <c r="H136" s="107">
        <f>H137</f>
        <v>13</v>
      </c>
      <c r="I136" s="107">
        <f>I137</f>
        <v>0</v>
      </c>
      <c r="J136" s="112">
        <f t="shared" si="16"/>
        <v>13</v>
      </c>
      <c r="K136" s="145">
        <f t="shared" si="11"/>
        <v>100</v>
      </c>
    </row>
    <row r="137" spans="1:11" ht="33.75">
      <c r="A137" s="151"/>
      <c r="B137" s="152"/>
      <c r="C137" s="102" t="s">
        <v>141</v>
      </c>
      <c r="D137" s="144" t="s">
        <v>534</v>
      </c>
      <c r="E137" s="108">
        <f>'вкр 2014-3'!G946</f>
        <v>13</v>
      </c>
      <c r="F137" s="108">
        <f>'вкр 2014-3'!H946</f>
        <v>0</v>
      </c>
      <c r="G137" s="112">
        <f t="shared" si="15"/>
        <v>13</v>
      </c>
      <c r="H137" s="107">
        <f>'вкр 2014-3'!J946</f>
        <v>13</v>
      </c>
      <c r="I137" s="107">
        <f>'вкр 2014-3'!K946</f>
        <v>0</v>
      </c>
      <c r="J137" s="112">
        <f t="shared" si="16"/>
        <v>13</v>
      </c>
      <c r="K137" s="145">
        <f t="shared" si="11"/>
        <v>100</v>
      </c>
    </row>
    <row r="138" spans="1:11" ht="33.75">
      <c r="A138" s="151"/>
      <c r="B138" s="152" t="s">
        <v>562</v>
      </c>
      <c r="C138" s="153"/>
      <c r="D138" s="154" t="s">
        <v>563</v>
      </c>
      <c r="E138" s="108">
        <f>E139</f>
        <v>13</v>
      </c>
      <c r="F138" s="108">
        <f>F139</f>
        <v>0</v>
      </c>
      <c r="G138" s="112">
        <f t="shared" si="15"/>
        <v>13</v>
      </c>
      <c r="H138" s="107">
        <f>H139</f>
        <v>13</v>
      </c>
      <c r="I138" s="107">
        <f>I139</f>
        <v>0</v>
      </c>
      <c r="J138" s="112">
        <f t="shared" si="16"/>
        <v>13</v>
      </c>
      <c r="K138" s="145">
        <f t="shared" si="11"/>
        <v>100</v>
      </c>
    </row>
    <row r="139" spans="1:11" ht="83.25">
      <c r="A139" s="151"/>
      <c r="B139" s="152"/>
      <c r="C139" s="102" t="s">
        <v>139</v>
      </c>
      <c r="D139" s="144" t="s">
        <v>11</v>
      </c>
      <c r="E139" s="108">
        <f>E140</f>
        <v>13</v>
      </c>
      <c r="F139" s="108">
        <f>F140</f>
        <v>0</v>
      </c>
      <c r="G139" s="112">
        <f t="shared" si="15"/>
        <v>13</v>
      </c>
      <c r="H139" s="107">
        <f>H140</f>
        <v>13</v>
      </c>
      <c r="I139" s="107">
        <f>I140</f>
        <v>0</v>
      </c>
      <c r="J139" s="112">
        <f t="shared" si="16"/>
        <v>13</v>
      </c>
      <c r="K139" s="145">
        <f t="shared" si="11"/>
        <v>100</v>
      </c>
    </row>
    <row r="140" spans="1:11" ht="33.75">
      <c r="A140" s="151"/>
      <c r="B140" s="152"/>
      <c r="C140" s="102" t="s">
        <v>141</v>
      </c>
      <c r="D140" s="144" t="s">
        <v>534</v>
      </c>
      <c r="E140" s="108">
        <f>'вкр 2014-3'!G949</f>
        <v>13</v>
      </c>
      <c r="F140" s="108"/>
      <c r="G140" s="112">
        <f t="shared" si="15"/>
        <v>13</v>
      </c>
      <c r="H140" s="107">
        <f>'вкр 2014-3'!J949</f>
        <v>13</v>
      </c>
      <c r="I140" s="107"/>
      <c r="J140" s="112">
        <f t="shared" si="16"/>
        <v>13</v>
      </c>
      <c r="K140" s="145">
        <f t="shared" si="11"/>
        <v>100</v>
      </c>
    </row>
    <row r="141" spans="1:11" ht="18.75">
      <c r="A141" s="102" t="s">
        <v>257</v>
      </c>
      <c r="B141" s="102"/>
      <c r="C141" s="102"/>
      <c r="D141" s="144" t="s">
        <v>455</v>
      </c>
      <c r="E141" s="108">
        <f>E142+E146</f>
        <v>1375.29446</v>
      </c>
      <c r="F141" s="108">
        <f aca="true" t="shared" si="17" ref="E141:I144">F142</f>
        <v>0</v>
      </c>
      <c r="G141" s="112">
        <f t="shared" si="15"/>
        <v>1375.29446</v>
      </c>
      <c r="H141" s="108">
        <f>H142+H146</f>
        <v>1375.29446</v>
      </c>
      <c r="I141" s="107">
        <f t="shared" si="17"/>
        <v>0</v>
      </c>
      <c r="J141" s="112">
        <f t="shared" si="16"/>
        <v>1375.29446</v>
      </c>
      <c r="K141" s="145">
        <f t="shared" si="11"/>
        <v>100</v>
      </c>
    </row>
    <row r="142" spans="1:11" ht="50.25">
      <c r="A142" s="102"/>
      <c r="B142" s="102" t="s">
        <v>286</v>
      </c>
      <c r="C142" s="102"/>
      <c r="D142" s="144" t="s">
        <v>38</v>
      </c>
      <c r="E142" s="108">
        <f t="shared" si="17"/>
        <v>1337.9</v>
      </c>
      <c r="F142" s="108">
        <f t="shared" si="17"/>
        <v>0</v>
      </c>
      <c r="G142" s="112">
        <f t="shared" si="15"/>
        <v>1337.9</v>
      </c>
      <c r="H142" s="107">
        <f t="shared" si="17"/>
        <v>1337.9</v>
      </c>
      <c r="I142" s="107">
        <f t="shared" si="17"/>
        <v>0</v>
      </c>
      <c r="J142" s="112">
        <f t="shared" si="16"/>
        <v>1337.9</v>
      </c>
      <c r="K142" s="145">
        <f t="shared" si="11"/>
        <v>100</v>
      </c>
    </row>
    <row r="143" spans="1:11" ht="18.75">
      <c r="A143" s="102"/>
      <c r="B143" s="102" t="s">
        <v>449</v>
      </c>
      <c r="C143" s="102"/>
      <c r="D143" s="144" t="s">
        <v>39</v>
      </c>
      <c r="E143" s="108">
        <f t="shared" si="17"/>
        <v>1337.9</v>
      </c>
      <c r="F143" s="108">
        <f t="shared" si="17"/>
        <v>0</v>
      </c>
      <c r="G143" s="112">
        <f t="shared" si="15"/>
        <v>1337.9</v>
      </c>
      <c r="H143" s="107">
        <f t="shared" si="17"/>
        <v>1337.9</v>
      </c>
      <c r="I143" s="107">
        <f t="shared" si="17"/>
        <v>0</v>
      </c>
      <c r="J143" s="112">
        <f t="shared" si="16"/>
        <v>1337.9</v>
      </c>
      <c r="K143" s="145">
        <f t="shared" si="11"/>
        <v>100</v>
      </c>
    </row>
    <row r="144" spans="1:11" ht="33.75">
      <c r="A144" s="102"/>
      <c r="B144" s="102"/>
      <c r="C144" s="102" t="s">
        <v>143</v>
      </c>
      <c r="D144" s="144" t="s">
        <v>14</v>
      </c>
      <c r="E144" s="108">
        <f t="shared" si="17"/>
        <v>1337.9</v>
      </c>
      <c r="F144" s="108">
        <f t="shared" si="17"/>
        <v>0</v>
      </c>
      <c r="G144" s="112">
        <f>E144+F144</f>
        <v>1337.9</v>
      </c>
      <c r="H144" s="107">
        <f t="shared" si="17"/>
        <v>1337.9</v>
      </c>
      <c r="I144" s="107">
        <f t="shared" si="17"/>
        <v>0</v>
      </c>
      <c r="J144" s="112">
        <f>H144+I144</f>
        <v>1337.9</v>
      </c>
      <c r="K144" s="145">
        <f t="shared" si="11"/>
        <v>100</v>
      </c>
    </row>
    <row r="145" spans="1:11" ht="33.75">
      <c r="A145" s="151"/>
      <c r="B145" s="102"/>
      <c r="C145" s="102" t="s">
        <v>145</v>
      </c>
      <c r="D145" s="144" t="s">
        <v>15</v>
      </c>
      <c r="E145" s="108">
        <f>'вкр 2014-3'!G830</f>
        <v>1337.9</v>
      </c>
      <c r="F145" s="108">
        <f>'вкр 2014-3'!H830</f>
        <v>0</v>
      </c>
      <c r="G145" s="112">
        <f>E145+F145</f>
        <v>1337.9</v>
      </c>
      <c r="H145" s="107">
        <f>'вкр 2014-3'!J830</f>
        <v>1337.9</v>
      </c>
      <c r="I145" s="107">
        <f>'вкр 2014-3'!K830</f>
        <v>0</v>
      </c>
      <c r="J145" s="112">
        <f>H145+I145</f>
        <v>1337.9</v>
      </c>
      <c r="K145" s="145">
        <f t="shared" si="11"/>
        <v>100</v>
      </c>
    </row>
    <row r="146" spans="1:11" ht="18.75">
      <c r="A146" s="151"/>
      <c r="B146" s="102" t="s">
        <v>276</v>
      </c>
      <c r="C146" s="102"/>
      <c r="D146" s="144" t="s">
        <v>277</v>
      </c>
      <c r="E146" s="112">
        <f>E147</f>
        <v>37.39446</v>
      </c>
      <c r="F146" s="109"/>
      <c r="G146" s="107">
        <f>SUM(E146:F146)</f>
        <v>37.39446</v>
      </c>
      <c r="H146" s="112">
        <f>H147</f>
        <v>37.39446</v>
      </c>
      <c r="I146" s="109"/>
      <c r="J146" s="107">
        <f>SUM(H146:I146)</f>
        <v>37.39446</v>
      </c>
      <c r="K146" s="155">
        <f>J146/G146*100</f>
        <v>100</v>
      </c>
    </row>
    <row r="147" spans="1:11" ht="18.75">
      <c r="A147" s="151"/>
      <c r="B147" s="102" t="s">
        <v>278</v>
      </c>
      <c r="C147" s="102"/>
      <c r="D147" s="144" t="s">
        <v>152</v>
      </c>
      <c r="E147" s="112">
        <f>E148</f>
        <v>37.39446</v>
      </c>
      <c r="F147" s="109"/>
      <c r="G147" s="107">
        <f>SUM(E147:F147)</f>
        <v>37.39446</v>
      </c>
      <c r="H147" s="112">
        <f>H148</f>
        <v>37.39446</v>
      </c>
      <c r="I147" s="109"/>
      <c r="J147" s="107">
        <f>SUM(H147:I147)</f>
        <v>37.39446</v>
      </c>
      <c r="K147" s="155">
        <f>J147/G147*100</f>
        <v>100</v>
      </c>
    </row>
    <row r="148" spans="1:11" ht="33.75">
      <c r="A148" s="151"/>
      <c r="B148" s="102"/>
      <c r="C148" s="102" t="s">
        <v>143</v>
      </c>
      <c r="D148" s="144" t="s">
        <v>14</v>
      </c>
      <c r="E148" s="112">
        <f>E149</f>
        <v>37.39446</v>
      </c>
      <c r="F148" s="109"/>
      <c r="G148" s="107">
        <f>SUM(E148:F148)</f>
        <v>37.39446</v>
      </c>
      <c r="H148" s="112">
        <f>H149</f>
        <v>37.39446</v>
      </c>
      <c r="I148" s="109"/>
      <c r="J148" s="107">
        <f>SUM(H148:I148)</f>
        <v>37.39446</v>
      </c>
      <c r="K148" s="155">
        <f>J148/G148*100</f>
        <v>100</v>
      </c>
    </row>
    <row r="149" spans="1:11" ht="33.75">
      <c r="A149" s="151"/>
      <c r="B149" s="102"/>
      <c r="C149" s="102" t="s">
        <v>145</v>
      </c>
      <c r="D149" s="144" t="s">
        <v>814</v>
      </c>
      <c r="E149" s="112">
        <v>37.39446</v>
      </c>
      <c r="F149" s="109"/>
      <c r="G149" s="107">
        <f>SUM(E149:F149)</f>
        <v>37.39446</v>
      </c>
      <c r="H149" s="112">
        <v>37.39446</v>
      </c>
      <c r="I149" s="109"/>
      <c r="J149" s="107">
        <f>SUM(H149:I149)</f>
        <v>37.39446</v>
      </c>
      <c r="K149" s="155">
        <f>J149/G149*100</f>
        <v>100</v>
      </c>
    </row>
    <row r="150" spans="1:11" ht="18.75">
      <c r="A150" s="102" t="s">
        <v>94</v>
      </c>
      <c r="B150" s="102"/>
      <c r="C150" s="102"/>
      <c r="D150" s="144" t="s">
        <v>155</v>
      </c>
      <c r="E150" s="107">
        <f>E151+E176+E184+E192</f>
        <v>4998.13127</v>
      </c>
      <c r="F150" s="107">
        <f>F151+F176+F184+F192</f>
        <v>1334.01</v>
      </c>
      <c r="G150" s="112">
        <f>E150+F150</f>
        <v>6332.14127</v>
      </c>
      <c r="H150" s="107">
        <f>H151+H176+H184+H192</f>
        <v>4873.789949999999</v>
      </c>
      <c r="I150" s="107">
        <f>I151+I176+I184+I192</f>
        <v>1334.01</v>
      </c>
      <c r="J150" s="112">
        <f>H150+I150</f>
        <v>6207.79995</v>
      </c>
      <c r="K150" s="145">
        <f aca="true" t="shared" si="18" ref="K150:K221">J150/G150*100</f>
        <v>98.03634640008592</v>
      </c>
    </row>
    <row r="151" spans="1:11" ht="33.75">
      <c r="A151" s="102"/>
      <c r="B151" s="148" t="s">
        <v>464</v>
      </c>
      <c r="C151" s="149"/>
      <c r="D151" s="144" t="s">
        <v>468</v>
      </c>
      <c r="E151" s="109">
        <f>E159+E152+E165</f>
        <v>53.03653</v>
      </c>
      <c r="F151" s="109">
        <f>F159+F152+F165</f>
        <v>1334.01</v>
      </c>
      <c r="G151" s="107">
        <f aca="true" t="shared" si="19" ref="G151:G160">SUM(E151:F151)</f>
        <v>1387.04653</v>
      </c>
      <c r="H151" s="112">
        <f>H159+H152+H165</f>
        <v>7.77973</v>
      </c>
      <c r="I151" s="112">
        <f>I159+I152+I165</f>
        <v>1334.01</v>
      </c>
      <c r="J151" s="107">
        <f aca="true" t="shared" si="20" ref="J151:J160">SUM(H151:I151)</f>
        <v>1341.78973</v>
      </c>
      <c r="K151" s="145">
        <f t="shared" si="18"/>
        <v>96.73718227751162</v>
      </c>
    </row>
    <row r="152" spans="1:11" ht="18.75">
      <c r="A152" s="102"/>
      <c r="B152" s="150" t="s">
        <v>465</v>
      </c>
      <c r="C152" s="102"/>
      <c r="D152" s="144" t="s">
        <v>466</v>
      </c>
      <c r="E152" s="109">
        <f>E153+E156</f>
        <v>0</v>
      </c>
      <c r="F152" s="109">
        <f>F153+F156</f>
        <v>213.81</v>
      </c>
      <c r="G152" s="107">
        <f t="shared" si="19"/>
        <v>213.81</v>
      </c>
      <c r="H152" s="109">
        <f>H153+H156</f>
        <v>0</v>
      </c>
      <c r="I152" s="109">
        <f>I153+I156</f>
        <v>213.81</v>
      </c>
      <c r="J152" s="107">
        <f t="shared" si="20"/>
        <v>213.81</v>
      </c>
      <c r="K152" s="145">
        <f t="shared" si="18"/>
        <v>100</v>
      </c>
    </row>
    <row r="153" spans="1:11" ht="50.25">
      <c r="A153" s="102"/>
      <c r="B153" s="150" t="s">
        <v>818</v>
      </c>
      <c r="C153" s="102"/>
      <c r="D153" s="144" t="s">
        <v>819</v>
      </c>
      <c r="E153" s="109">
        <f>E154</f>
        <v>0</v>
      </c>
      <c r="F153" s="109">
        <f>F154</f>
        <v>182.76</v>
      </c>
      <c r="G153" s="107">
        <f t="shared" si="19"/>
        <v>182.76</v>
      </c>
      <c r="H153" s="112">
        <f>H154</f>
        <v>0</v>
      </c>
      <c r="I153" s="112">
        <f>I154</f>
        <v>182.76</v>
      </c>
      <c r="J153" s="107">
        <f t="shared" si="20"/>
        <v>182.76</v>
      </c>
      <c r="K153" s="145">
        <f t="shared" si="18"/>
        <v>100</v>
      </c>
    </row>
    <row r="154" spans="1:11" ht="18.75">
      <c r="A154" s="102"/>
      <c r="B154" s="150"/>
      <c r="C154" s="102" t="s">
        <v>166</v>
      </c>
      <c r="D154" s="144" t="s">
        <v>150</v>
      </c>
      <c r="E154" s="109">
        <f>E155</f>
        <v>0</v>
      </c>
      <c r="F154" s="109">
        <f>F155</f>
        <v>182.76</v>
      </c>
      <c r="G154" s="107">
        <f t="shared" si="19"/>
        <v>182.76</v>
      </c>
      <c r="H154" s="112">
        <f>H155</f>
        <v>0</v>
      </c>
      <c r="I154" s="112">
        <f>I155</f>
        <v>182.76</v>
      </c>
      <c r="J154" s="107">
        <f t="shared" si="20"/>
        <v>182.76</v>
      </c>
      <c r="K154" s="145">
        <f t="shared" si="18"/>
        <v>100</v>
      </c>
    </row>
    <row r="155" spans="1:11" ht="18.75">
      <c r="A155" s="102"/>
      <c r="B155" s="150"/>
      <c r="C155" s="102" t="s">
        <v>167</v>
      </c>
      <c r="D155" s="144" t="s">
        <v>168</v>
      </c>
      <c r="E155" s="109">
        <f>'вкр 2014-3'!G49</f>
        <v>0</v>
      </c>
      <c r="F155" s="109">
        <f>'вкр 2014-3'!H49</f>
        <v>182.76</v>
      </c>
      <c r="G155" s="107">
        <f t="shared" si="19"/>
        <v>182.76</v>
      </c>
      <c r="H155" s="112">
        <f>'вкр 2014-3'!J49</f>
        <v>0</v>
      </c>
      <c r="I155" s="112">
        <f>'вкр 2014-3'!K49</f>
        <v>182.76</v>
      </c>
      <c r="J155" s="107">
        <f t="shared" si="20"/>
        <v>182.76</v>
      </c>
      <c r="K155" s="145">
        <f t="shared" si="18"/>
        <v>100</v>
      </c>
    </row>
    <row r="156" spans="1:11" ht="18.75">
      <c r="A156" s="102"/>
      <c r="B156" s="150" t="s">
        <v>526</v>
      </c>
      <c r="C156" s="156"/>
      <c r="D156" s="144" t="s">
        <v>527</v>
      </c>
      <c r="E156" s="109">
        <f>E157</f>
        <v>0</v>
      </c>
      <c r="F156" s="109">
        <f>F157</f>
        <v>31.05</v>
      </c>
      <c r="G156" s="107">
        <f t="shared" si="19"/>
        <v>31.05</v>
      </c>
      <c r="H156" s="112">
        <f>H157</f>
        <v>0</v>
      </c>
      <c r="I156" s="112">
        <f>I157</f>
        <v>31.05</v>
      </c>
      <c r="J156" s="107">
        <f t="shared" si="20"/>
        <v>31.05</v>
      </c>
      <c r="K156" s="145">
        <f t="shared" si="18"/>
        <v>100</v>
      </c>
    </row>
    <row r="157" spans="1:11" ht="18.75">
      <c r="A157" s="102"/>
      <c r="B157" s="150"/>
      <c r="C157" s="102" t="s">
        <v>166</v>
      </c>
      <c r="D157" s="144" t="s">
        <v>150</v>
      </c>
      <c r="E157" s="109">
        <f>E158</f>
        <v>0</v>
      </c>
      <c r="F157" s="109">
        <f>F158</f>
        <v>31.05</v>
      </c>
      <c r="G157" s="107">
        <f t="shared" si="19"/>
        <v>31.05</v>
      </c>
      <c r="H157" s="112">
        <f>H158</f>
        <v>0</v>
      </c>
      <c r="I157" s="112">
        <f>I158</f>
        <v>31.05</v>
      </c>
      <c r="J157" s="107">
        <f t="shared" si="20"/>
        <v>31.05</v>
      </c>
      <c r="K157" s="145">
        <f t="shared" si="18"/>
        <v>100</v>
      </c>
    </row>
    <row r="158" spans="1:11" ht="18.75">
      <c r="A158" s="102"/>
      <c r="B158" s="150"/>
      <c r="C158" s="102" t="s">
        <v>167</v>
      </c>
      <c r="D158" s="144" t="s">
        <v>168</v>
      </c>
      <c r="E158" s="109">
        <f>'вкр 2014-3'!G52</f>
        <v>0</v>
      </c>
      <c r="F158" s="109">
        <f>'вкр 2014-3'!H52</f>
        <v>31.05</v>
      </c>
      <c r="G158" s="107">
        <f t="shared" si="19"/>
        <v>31.05</v>
      </c>
      <c r="H158" s="112">
        <f>'вкр 2014-3'!J52</f>
        <v>0</v>
      </c>
      <c r="I158" s="112">
        <f>'вкр 2014-3'!K52</f>
        <v>31.05</v>
      </c>
      <c r="J158" s="107">
        <f t="shared" si="20"/>
        <v>31.05</v>
      </c>
      <c r="K158" s="145">
        <f t="shared" si="18"/>
        <v>100</v>
      </c>
    </row>
    <row r="159" spans="1:11" ht="18.75">
      <c r="A159" s="102"/>
      <c r="B159" s="148" t="s">
        <v>498</v>
      </c>
      <c r="C159" s="149"/>
      <c r="D159" s="144" t="s">
        <v>502</v>
      </c>
      <c r="E159" s="109">
        <f>E160</f>
        <v>0</v>
      </c>
      <c r="F159" s="109">
        <f>F160</f>
        <v>1120.2</v>
      </c>
      <c r="G159" s="107">
        <f t="shared" si="19"/>
        <v>1120.2</v>
      </c>
      <c r="H159" s="112">
        <f>H160</f>
        <v>0</v>
      </c>
      <c r="I159" s="112">
        <f>I160</f>
        <v>1120.2</v>
      </c>
      <c r="J159" s="107">
        <f t="shared" si="20"/>
        <v>1120.2</v>
      </c>
      <c r="K159" s="145">
        <f t="shared" si="18"/>
        <v>100</v>
      </c>
    </row>
    <row r="160" spans="1:11" ht="33.75">
      <c r="A160" s="102"/>
      <c r="B160" s="148" t="s">
        <v>396</v>
      </c>
      <c r="C160" s="149"/>
      <c r="D160" s="147" t="s">
        <v>62</v>
      </c>
      <c r="E160" s="109">
        <f>E161+E163</f>
        <v>0</v>
      </c>
      <c r="F160" s="109">
        <f>F161+F163</f>
        <v>1120.2</v>
      </c>
      <c r="G160" s="107">
        <f t="shared" si="19"/>
        <v>1120.2</v>
      </c>
      <c r="H160" s="112">
        <f>H161+H163</f>
        <v>0</v>
      </c>
      <c r="I160" s="112">
        <f>I161+I163</f>
        <v>1120.2</v>
      </c>
      <c r="J160" s="107">
        <f t="shared" si="20"/>
        <v>1120.2</v>
      </c>
      <c r="K160" s="145">
        <f t="shared" si="18"/>
        <v>100</v>
      </c>
    </row>
    <row r="161" spans="1:11" ht="83.25">
      <c r="A161" s="102"/>
      <c r="B161" s="149"/>
      <c r="C161" s="102" t="s">
        <v>139</v>
      </c>
      <c r="D161" s="144" t="s">
        <v>11</v>
      </c>
      <c r="E161" s="108">
        <f>E162</f>
        <v>0</v>
      </c>
      <c r="F161" s="108">
        <f>F162</f>
        <v>834.37978</v>
      </c>
      <c r="G161" s="112">
        <f aca="true" t="shared" si="21" ref="G161:G166">E161+F161</f>
        <v>834.37978</v>
      </c>
      <c r="H161" s="107">
        <f>H162</f>
        <v>0</v>
      </c>
      <c r="I161" s="107">
        <f>I162</f>
        <v>834.37978</v>
      </c>
      <c r="J161" s="112">
        <f aca="true" t="shared" si="22" ref="J161:J166">H161+I161</f>
        <v>834.37978</v>
      </c>
      <c r="K161" s="145">
        <f t="shared" si="18"/>
        <v>100</v>
      </c>
    </row>
    <row r="162" spans="1:11" ht="33.75">
      <c r="A162" s="102"/>
      <c r="B162" s="149"/>
      <c r="C162" s="102" t="s">
        <v>141</v>
      </c>
      <c r="D162" s="144" t="s">
        <v>12</v>
      </c>
      <c r="E162" s="108">
        <f>'вкр 2014-3'!G840</f>
        <v>0</v>
      </c>
      <c r="F162" s="108">
        <f>'вкр 2014-3'!H840</f>
        <v>834.37978</v>
      </c>
      <c r="G162" s="112">
        <f t="shared" si="21"/>
        <v>834.37978</v>
      </c>
      <c r="H162" s="107">
        <f>'вкр 2014-3'!J840</f>
        <v>0</v>
      </c>
      <c r="I162" s="107">
        <f>'вкр 2014-3'!K840</f>
        <v>834.37978</v>
      </c>
      <c r="J162" s="112">
        <f t="shared" si="22"/>
        <v>834.37978</v>
      </c>
      <c r="K162" s="145">
        <f t="shared" si="18"/>
        <v>100</v>
      </c>
    </row>
    <row r="163" spans="1:11" ht="33.75">
      <c r="A163" s="102"/>
      <c r="B163" s="149"/>
      <c r="C163" s="102" t="s">
        <v>143</v>
      </c>
      <c r="D163" s="144" t="s">
        <v>14</v>
      </c>
      <c r="E163" s="108">
        <f>E164</f>
        <v>0</v>
      </c>
      <c r="F163" s="108">
        <f>F164</f>
        <v>285.82022</v>
      </c>
      <c r="G163" s="112">
        <f t="shared" si="21"/>
        <v>285.82022</v>
      </c>
      <c r="H163" s="107">
        <f>H164</f>
        <v>0</v>
      </c>
      <c r="I163" s="107">
        <f>I164</f>
        <v>285.82022</v>
      </c>
      <c r="J163" s="112">
        <f t="shared" si="22"/>
        <v>285.82022</v>
      </c>
      <c r="K163" s="145">
        <f t="shared" si="18"/>
        <v>100</v>
      </c>
    </row>
    <row r="164" spans="1:11" ht="33.75">
      <c r="A164" s="102"/>
      <c r="B164" s="149"/>
      <c r="C164" s="102" t="s">
        <v>145</v>
      </c>
      <c r="D164" s="144" t="s">
        <v>15</v>
      </c>
      <c r="E164" s="108">
        <f>'вкр 2014-3'!G842</f>
        <v>0</v>
      </c>
      <c r="F164" s="108">
        <f>'вкр 2014-3'!H842</f>
        <v>285.82022</v>
      </c>
      <c r="G164" s="112">
        <f t="shared" si="21"/>
        <v>285.82022</v>
      </c>
      <c r="H164" s="107">
        <f>'вкр 2014-3'!J842</f>
        <v>0</v>
      </c>
      <c r="I164" s="107">
        <f>'вкр 2014-3'!K842</f>
        <v>285.82022</v>
      </c>
      <c r="J164" s="112">
        <f t="shared" si="22"/>
        <v>285.82022</v>
      </c>
      <c r="K164" s="145">
        <f t="shared" si="18"/>
        <v>100</v>
      </c>
    </row>
    <row r="165" spans="1:11" ht="18.75">
      <c r="A165" s="102"/>
      <c r="B165" s="150" t="s">
        <v>495</v>
      </c>
      <c r="C165" s="102"/>
      <c r="D165" s="147" t="s">
        <v>496</v>
      </c>
      <c r="E165" s="108">
        <f>E166</f>
        <v>53.03653</v>
      </c>
      <c r="F165" s="108">
        <f>F166</f>
        <v>0</v>
      </c>
      <c r="G165" s="112">
        <f t="shared" si="21"/>
        <v>53.03653</v>
      </c>
      <c r="H165" s="107">
        <f>H166</f>
        <v>7.77973</v>
      </c>
      <c r="I165" s="107">
        <f>I166</f>
        <v>0</v>
      </c>
      <c r="J165" s="112">
        <f t="shared" si="22"/>
        <v>7.77973</v>
      </c>
      <c r="K165" s="145">
        <f t="shared" si="18"/>
        <v>14.668625568075438</v>
      </c>
    </row>
    <row r="166" spans="1:11" ht="18.75">
      <c r="A166" s="102"/>
      <c r="B166" s="150" t="s">
        <v>564</v>
      </c>
      <c r="C166" s="102"/>
      <c r="D166" s="147" t="s">
        <v>214</v>
      </c>
      <c r="E166" s="108">
        <f>E167+E170+E173</f>
        <v>53.03653</v>
      </c>
      <c r="F166" s="108">
        <f>F172</f>
        <v>0</v>
      </c>
      <c r="G166" s="112">
        <f t="shared" si="21"/>
        <v>53.03653</v>
      </c>
      <c r="H166" s="108">
        <f>H167+H170+H173</f>
        <v>7.77973</v>
      </c>
      <c r="I166" s="107">
        <f>I172</f>
        <v>0</v>
      </c>
      <c r="J166" s="112">
        <f t="shared" si="22"/>
        <v>7.77973</v>
      </c>
      <c r="K166" s="145">
        <f t="shared" si="18"/>
        <v>14.668625568075438</v>
      </c>
    </row>
    <row r="167" spans="1:11" ht="33.75">
      <c r="A167" s="102"/>
      <c r="B167" s="102" t="s">
        <v>565</v>
      </c>
      <c r="C167" s="102"/>
      <c r="D167" s="147" t="s">
        <v>885</v>
      </c>
      <c r="E167" s="107">
        <f aca="true" t="shared" si="23" ref="E167:I174">E168</f>
        <v>28.0198</v>
      </c>
      <c r="F167" s="107">
        <f t="shared" si="23"/>
        <v>0</v>
      </c>
      <c r="G167" s="107">
        <f aca="true" t="shared" si="24" ref="G167:G175">SUM(E167:F167)</f>
        <v>28.0198</v>
      </c>
      <c r="H167" s="107">
        <f t="shared" si="23"/>
        <v>0</v>
      </c>
      <c r="I167" s="107">
        <f t="shared" si="23"/>
        <v>0</v>
      </c>
      <c r="J167" s="107">
        <f aca="true" t="shared" si="25" ref="J167:J175">SUM(H167:I167)</f>
        <v>0</v>
      </c>
      <c r="K167" s="155">
        <f t="shared" si="18"/>
        <v>0</v>
      </c>
    </row>
    <row r="168" spans="1:11" ht="33.75">
      <c r="A168" s="102"/>
      <c r="B168" s="102"/>
      <c r="C168" s="102" t="s">
        <v>143</v>
      </c>
      <c r="D168" s="144" t="s">
        <v>14</v>
      </c>
      <c r="E168" s="107">
        <f t="shared" si="23"/>
        <v>28.0198</v>
      </c>
      <c r="F168" s="107">
        <f t="shared" si="23"/>
        <v>0</v>
      </c>
      <c r="G168" s="107">
        <f t="shared" si="24"/>
        <v>28.0198</v>
      </c>
      <c r="H168" s="107">
        <f t="shared" si="23"/>
        <v>0</v>
      </c>
      <c r="I168" s="107">
        <f t="shared" si="23"/>
        <v>0</v>
      </c>
      <c r="J168" s="107">
        <f t="shared" si="25"/>
        <v>0</v>
      </c>
      <c r="K168" s="155">
        <f t="shared" si="18"/>
        <v>0</v>
      </c>
    </row>
    <row r="169" spans="1:11" ht="33.75">
      <c r="A169" s="102"/>
      <c r="B169" s="102"/>
      <c r="C169" s="102" t="s">
        <v>145</v>
      </c>
      <c r="D169" s="144" t="s">
        <v>814</v>
      </c>
      <c r="E169" s="107">
        <v>28.0198</v>
      </c>
      <c r="F169" s="108">
        <v>0</v>
      </c>
      <c r="G169" s="107">
        <f t="shared" si="24"/>
        <v>28.0198</v>
      </c>
      <c r="H169" s="107">
        <v>0</v>
      </c>
      <c r="I169" s="108">
        <v>0</v>
      </c>
      <c r="J169" s="107">
        <f t="shared" si="25"/>
        <v>0</v>
      </c>
      <c r="K169" s="155">
        <f t="shared" si="18"/>
        <v>0</v>
      </c>
    </row>
    <row r="170" spans="1:11" ht="33.75">
      <c r="A170" s="102"/>
      <c r="B170" s="102" t="s">
        <v>566</v>
      </c>
      <c r="C170" s="102"/>
      <c r="D170" s="147" t="s">
        <v>567</v>
      </c>
      <c r="E170" s="107">
        <f t="shared" si="23"/>
        <v>3.89573</v>
      </c>
      <c r="F170" s="107">
        <f t="shared" si="23"/>
        <v>0</v>
      </c>
      <c r="G170" s="107">
        <f t="shared" si="24"/>
        <v>3.89573</v>
      </c>
      <c r="H170" s="107">
        <f t="shared" si="23"/>
        <v>3.89573</v>
      </c>
      <c r="I170" s="107">
        <f t="shared" si="23"/>
        <v>0</v>
      </c>
      <c r="J170" s="107">
        <f t="shared" si="25"/>
        <v>3.89573</v>
      </c>
      <c r="K170" s="155">
        <f t="shared" si="18"/>
        <v>100</v>
      </c>
    </row>
    <row r="171" spans="1:11" ht="33.75">
      <c r="A171" s="102"/>
      <c r="B171" s="102"/>
      <c r="C171" s="102" t="s">
        <v>143</v>
      </c>
      <c r="D171" s="144" t="s">
        <v>14</v>
      </c>
      <c r="E171" s="107">
        <f t="shared" si="23"/>
        <v>3.89573</v>
      </c>
      <c r="F171" s="107">
        <f t="shared" si="23"/>
        <v>0</v>
      </c>
      <c r="G171" s="107">
        <f t="shared" si="24"/>
        <v>3.89573</v>
      </c>
      <c r="H171" s="107">
        <f t="shared" si="23"/>
        <v>3.89573</v>
      </c>
      <c r="I171" s="107">
        <f t="shared" si="23"/>
        <v>0</v>
      </c>
      <c r="J171" s="107">
        <f t="shared" si="25"/>
        <v>3.89573</v>
      </c>
      <c r="K171" s="155">
        <f t="shared" si="18"/>
        <v>100</v>
      </c>
    </row>
    <row r="172" spans="1:11" ht="33.75">
      <c r="A172" s="102"/>
      <c r="B172" s="102"/>
      <c r="C172" s="102" t="s">
        <v>145</v>
      </c>
      <c r="D172" s="144" t="s">
        <v>814</v>
      </c>
      <c r="E172" s="107">
        <v>3.89573</v>
      </c>
      <c r="F172" s="108">
        <v>0</v>
      </c>
      <c r="G172" s="107">
        <f t="shared" si="24"/>
        <v>3.89573</v>
      </c>
      <c r="H172" s="107">
        <v>3.89573</v>
      </c>
      <c r="I172" s="108">
        <v>0</v>
      </c>
      <c r="J172" s="107">
        <f t="shared" si="25"/>
        <v>3.89573</v>
      </c>
      <c r="K172" s="155">
        <f t="shared" si="18"/>
        <v>100</v>
      </c>
    </row>
    <row r="173" spans="1:11" ht="33.75">
      <c r="A173" s="102"/>
      <c r="B173" s="102" t="s">
        <v>568</v>
      </c>
      <c r="C173" s="102"/>
      <c r="D173" s="147" t="s">
        <v>569</v>
      </c>
      <c r="E173" s="107">
        <f t="shared" si="23"/>
        <v>21.121</v>
      </c>
      <c r="F173" s="107">
        <f t="shared" si="23"/>
        <v>0</v>
      </c>
      <c r="G173" s="107">
        <f t="shared" si="24"/>
        <v>21.121</v>
      </c>
      <c r="H173" s="107">
        <f t="shared" si="23"/>
        <v>3.884</v>
      </c>
      <c r="I173" s="107">
        <f t="shared" si="23"/>
        <v>0</v>
      </c>
      <c r="J173" s="107">
        <f t="shared" si="25"/>
        <v>3.884</v>
      </c>
      <c r="K173" s="155">
        <f t="shared" si="18"/>
        <v>18.389280810567683</v>
      </c>
    </row>
    <row r="174" spans="1:11" ht="33.75">
      <c r="A174" s="102"/>
      <c r="B174" s="102"/>
      <c r="C174" s="102" t="s">
        <v>143</v>
      </c>
      <c r="D174" s="144" t="s">
        <v>14</v>
      </c>
      <c r="E174" s="107">
        <f t="shared" si="23"/>
        <v>21.121</v>
      </c>
      <c r="F174" s="107">
        <f t="shared" si="23"/>
        <v>0</v>
      </c>
      <c r="G174" s="107">
        <f t="shared" si="24"/>
        <v>21.121</v>
      </c>
      <c r="H174" s="107">
        <f t="shared" si="23"/>
        <v>3.884</v>
      </c>
      <c r="I174" s="107">
        <f t="shared" si="23"/>
        <v>0</v>
      </c>
      <c r="J174" s="107">
        <f t="shared" si="25"/>
        <v>3.884</v>
      </c>
      <c r="K174" s="155">
        <f t="shared" si="18"/>
        <v>18.389280810567683</v>
      </c>
    </row>
    <row r="175" spans="1:11" ht="33.75">
      <c r="A175" s="102"/>
      <c r="B175" s="102"/>
      <c r="C175" s="102" t="s">
        <v>145</v>
      </c>
      <c r="D175" s="144" t="s">
        <v>814</v>
      </c>
      <c r="E175" s="107">
        <v>21.121</v>
      </c>
      <c r="F175" s="108">
        <v>0</v>
      </c>
      <c r="G175" s="107">
        <f t="shared" si="24"/>
        <v>21.121</v>
      </c>
      <c r="H175" s="107">
        <v>3.884</v>
      </c>
      <c r="I175" s="108">
        <v>0</v>
      </c>
      <c r="J175" s="107">
        <f t="shared" si="25"/>
        <v>3.884</v>
      </c>
      <c r="K175" s="155">
        <f t="shared" si="18"/>
        <v>18.389280810567683</v>
      </c>
    </row>
    <row r="176" spans="1:11" ht="33.75">
      <c r="A176" s="102"/>
      <c r="B176" s="102" t="s">
        <v>271</v>
      </c>
      <c r="C176" s="102"/>
      <c r="D176" s="146" t="s">
        <v>272</v>
      </c>
      <c r="E176" s="108">
        <f>E177</f>
        <v>1236.93</v>
      </c>
      <c r="F176" s="108">
        <f>F177</f>
        <v>0</v>
      </c>
      <c r="G176" s="107">
        <f>SUM(E176:F176)</f>
        <v>1236.93</v>
      </c>
      <c r="H176" s="107">
        <f>H177</f>
        <v>1235.8794099999998</v>
      </c>
      <c r="I176" s="107">
        <f>I177</f>
        <v>0</v>
      </c>
      <c r="J176" s="107">
        <f>SUM(H176:I176)</f>
        <v>1235.8794099999998</v>
      </c>
      <c r="K176" s="145">
        <f t="shared" si="18"/>
        <v>99.91506471667756</v>
      </c>
    </row>
    <row r="177" spans="1:11" ht="33.75">
      <c r="A177" s="102"/>
      <c r="B177" s="102" t="s">
        <v>273</v>
      </c>
      <c r="C177" s="102"/>
      <c r="D177" s="144" t="s">
        <v>274</v>
      </c>
      <c r="E177" s="108">
        <f>E178+E180+E182</f>
        <v>1236.93</v>
      </c>
      <c r="F177" s="108">
        <f>F178+F180+F182</f>
        <v>0</v>
      </c>
      <c r="G177" s="107">
        <f>SUM(E177:F177)</f>
        <v>1236.93</v>
      </c>
      <c r="H177" s="107">
        <f>H178+H180+H182</f>
        <v>1235.8794099999998</v>
      </c>
      <c r="I177" s="107">
        <f>I178+I180+I182</f>
        <v>0</v>
      </c>
      <c r="J177" s="107">
        <f>SUM(H177:I177)</f>
        <v>1235.8794099999998</v>
      </c>
      <c r="K177" s="145">
        <f t="shared" si="18"/>
        <v>99.91506471667756</v>
      </c>
    </row>
    <row r="178" spans="1:11" ht="83.25">
      <c r="A178" s="102"/>
      <c r="B178" s="102"/>
      <c r="C178" s="102" t="s">
        <v>139</v>
      </c>
      <c r="D178" s="144" t="s">
        <v>11</v>
      </c>
      <c r="E178" s="108">
        <f>E179</f>
        <v>1051.77921</v>
      </c>
      <c r="F178" s="108">
        <f>F179</f>
        <v>0</v>
      </c>
      <c r="G178" s="112">
        <f aca="true" t="shared" si="26" ref="G178:G183">E178+F178</f>
        <v>1051.77921</v>
      </c>
      <c r="H178" s="107">
        <f>H179</f>
        <v>1051.77921</v>
      </c>
      <c r="I178" s="107">
        <f>I179</f>
        <v>0</v>
      </c>
      <c r="J178" s="112">
        <f aca="true" t="shared" si="27" ref="J178:J183">H178+I178</f>
        <v>1051.77921</v>
      </c>
      <c r="K178" s="145">
        <f t="shared" si="18"/>
        <v>100</v>
      </c>
    </row>
    <row r="179" spans="1:11" ht="33.75">
      <c r="A179" s="102"/>
      <c r="B179" s="102"/>
      <c r="C179" s="102" t="s">
        <v>141</v>
      </c>
      <c r="D179" s="144" t="s">
        <v>12</v>
      </c>
      <c r="E179" s="108">
        <f>'вкр 2014-3'!G78</f>
        <v>1051.77921</v>
      </c>
      <c r="F179" s="108">
        <f>'вкр 2014-3'!H78</f>
        <v>0</v>
      </c>
      <c r="G179" s="112">
        <f t="shared" si="26"/>
        <v>1051.77921</v>
      </c>
      <c r="H179" s="107">
        <f>'вкр 2014-3'!J78</f>
        <v>1051.77921</v>
      </c>
      <c r="I179" s="107">
        <f>'вкр 2014-3'!K78</f>
        <v>0</v>
      </c>
      <c r="J179" s="112">
        <f t="shared" si="27"/>
        <v>1051.77921</v>
      </c>
      <c r="K179" s="145">
        <f t="shared" si="18"/>
        <v>100</v>
      </c>
    </row>
    <row r="180" spans="1:11" ht="33.75">
      <c r="A180" s="102"/>
      <c r="B180" s="102"/>
      <c r="C180" s="102" t="s">
        <v>143</v>
      </c>
      <c r="D180" s="144" t="s">
        <v>14</v>
      </c>
      <c r="E180" s="108">
        <f>E181</f>
        <v>182.7117</v>
      </c>
      <c r="F180" s="108">
        <f>F181</f>
        <v>0</v>
      </c>
      <c r="G180" s="112">
        <f t="shared" si="26"/>
        <v>182.7117</v>
      </c>
      <c r="H180" s="107">
        <f>H181</f>
        <v>181.96111</v>
      </c>
      <c r="I180" s="107">
        <f>I181</f>
        <v>0</v>
      </c>
      <c r="J180" s="112">
        <f t="shared" si="27"/>
        <v>181.96111</v>
      </c>
      <c r="K180" s="145">
        <f t="shared" si="18"/>
        <v>99.58919434278154</v>
      </c>
    </row>
    <row r="181" spans="1:11" ht="33.75">
      <c r="A181" s="102"/>
      <c r="B181" s="102"/>
      <c r="C181" s="102" t="s">
        <v>145</v>
      </c>
      <c r="D181" s="144" t="s">
        <v>15</v>
      </c>
      <c r="E181" s="108">
        <f>'вкр 2014-3'!G80</f>
        <v>182.7117</v>
      </c>
      <c r="F181" s="108">
        <f>'вкр 2014-3'!H80</f>
        <v>0</v>
      </c>
      <c r="G181" s="112">
        <f t="shared" si="26"/>
        <v>182.7117</v>
      </c>
      <c r="H181" s="107">
        <f>'вкр 2014-3'!J80</f>
        <v>181.96111</v>
      </c>
      <c r="I181" s="107">
        <f>'вкр 2014-3'!K80</f>
        <v>0</v>
      </c>
      <c r="J181" s="112">
        <f t="shared" si="27"/>
        <v>181.96111</v>
      </c>
      <c r="K181" s="145">
        <f t="shared" si="18"/>
        <v>99.58919434278154</v>
      </c>
    </row>
    <row r="182" spans="1:11" ht="18.75">
      <c r="A182" s="102"/>
      <c r="B182" s="102"/>
      <c r="C182" s="102" t="s">
        <v>153</v>
      </c>
      <c r="D182" s="144" t="s">
        <v>147</v>
      </c>
      <c r="E182" s="108">
        <f>E183</f>
        <v>2.43909</v>
      </c>
      <c r="F182" s="108">
        <f>F183</f>
        <v>0</v>
      </c>
      <c r="G182" s="112">
        <f t="shared" si="26"/>
        <v>2.43909</v>
      </c>
      <c r="H182" s="107">
        <f>H183</f>
        <v>2.13909</v>
      </c>
      <c r="I182" s="107">
        <f>I183</f>
        <v>0</v>
      </c>
      <c r="J182" s="112">
        <f t="shared" si="27"/>
        <v>2.13909</v>
      </c>
      <c r="K182" s="145">
        <f t="shared" si="18"/>
        <v>87.70033086109983</v>
      </c>
    </row>
    <row r="183" spans="1:11" ht="18.75">
      <c r="A183" s="102"/>
      <c r="B183" s="102"/>
      <c r="C183" s="102" t="s">
        <v>148</v>
      </c>
      <c r="D183" s="144" t="s">
        <v>17</v>
      </c>
      <c r="E183" s="108">
        <f>'вкр 2014-3'!G82</f>
        <v>2.43909</v>
      </c>
      <c r="F183" s="108">
        <f>'вкр 2014-3'!H82</f>
        <v>0</v>
      </c>
      <c r="G183" s="112">
        <f t="shared" si="26"/>
        <v>2.43909</v>
      </c>
      <c r="H183" s="107">
        <f>'вкр 2014-3'!J82</f>
        <v>2.13909</v>
      </c>
      <c r="I183" s="107">
        <f>'вкр 2014-3'!K82</f>
        <v>0</v>
      </c>
      <c r="J183" s="112">
        <f t="shared" si="27"/>
        <v>2.13909</v>
      </c>
      <c r="K183" s="145">
        <f t="shared" si="18"/>
        <v>87.70033086109983</v>
      </c>
    </row>
    <row r="184" spans="1:11" ht="18.75">
      <c r="A184" s="102"/>
      <c r="B184" s="152" t="s">
        <v>450</v>
      </c>
      <c r="C184" s="153"/>
      <c r="D184" s="157" t="s">
        <v>451</v>
      </c>
      <c r="E184" s="108">
        <f>E185+E189</f>
        <v>666.09474</v>
      </c>
      <c r="F184" s="108">
        <f>F185+F189</f>
        <v>0</v>
      </c>
      <c r="G184" s="107">
        <f>SUM(E184:F184)</f>
        <v>666.09474</v>
      </c>
      <c r="H184" s="107">
        <f>H185+H189</f>
        <v>591.63125</v>
      </c>
      <c r="I184" s="107">
        <f>I185+I189</f>
        <v>0</v>
      </c>
      <c r="J184" s="107">
        <f>SUM(H184:I184)</f>
        <v>591.63125</v>
      </c>
      <c r="K184" s="145">
        <f t="shared" si="18"/>
        <v>88.82088604993338</v>
      </c>
    </row>
    <row r="185" spans="1:11" ht="18.75">
      <c r="A185" s="102"/>
      <c r="B185" s="102" t="s">
        <v>452</v>
      </c>
      <c r="C185" s="102"/>
      <c r="D185" s="144" t="s">
        <v>52</v>
      </c>
      <c r="E185" s="108">
        <f>E186+E188</f>
        <v>635</v>
      </c>
      <c r="F185" s="108">
        <f>F186+F188</f>
        <v>0</v>
      </c>
      <c r="G185" s="107">
        <f>SUM(E185:F185)</f>
        <v>635</v>
      </c>
      <c r="H185" s="107">
        <f>H186+H188</f>
        <v>560.53651</v>
      </c>
      <c r="I185" s="107">
        <f>I186+I188</f>
        <v>0</v>
      </c>
      <c r="J185" s="107">
        <f>SUM(H185:I185)</f>
        <v>560.53651</v>
      </c>
      <c r="K185" s="145">
        <f t="shared" si="18"/>
        <v>88.27346614173229</v>
      </c>
    </row>
    <row r="186" spans="1:11" ht="33.75">
      <c r="A186" s="102"/>
      <c r="B186" s="102"/>
      <c r="C186" s="102" t="s">
        <v>143</v>
      </c>
      <c r="D186" s="144" t="s">
        <v>14</v>
      </c>
      <c r="E186" s="108">
        <f>E187</f>
        <v>600</v>
      </c>
      <c r="F186" s="108">
        <f>F187</f>
        <v>0</v>
      </c>
      <c r="G186" s="112">
        <f>E186+F186</f>
        <v>600</v>
      </c>
      <c r="H186" s="107">
        <f>H187</f>
        <v>541.30751</v>
      </c>
      <c r="I186" s="107">
        <f>I187</f>
        <v>0</v>
      </c>
      <c r="J186" s="112">
        <f>H186+I186</f>
        <v>541.30751</v>
      </c>
      <c r="K186" s="145">
        <f t="shared" si="18"/>
        <v>90.21791833333333</v>
      </c>
    </row>
    <row r="187" spans="1:11" ht="33.75">
      <c r="A187" s="102"/>
      <c r="B187" s="102"/>
      <c r="C187" s="102" t="s">
        <v>145</v>
      </c>
      <c r="D187" s="144" t="s">
        <v>15</v>
      </c>
      <c r="E187" s="108">
        <f>'вкр 2014-3'!G86</f>
        <v>600</v>
      </c>
      <c r="F187" s="112"/>
      <c r="G187" s="112">
        <f>E187+F187</f>
        <v>600</v>
      </c>
      <c r="H187" s="107">
        <f>'вкр 2014-3'!J86</f>
        <v>541.30751</v>
      </c>
      <c r="I187" s="112"/>
      <c r="J187" s="112">
        <f>H187+I187</f>
        <v>541.30751</v>
      </c>
      <c r="K187" s="145">
        <f t="shared" si="18"/>
        <v>90.21791833333333</v>
      </c>
    </row>
    <row r="188" spans="1:11" ht="18.75">
      <c r="A188" s="102"/>
      <c r="B188" s="102"/>
      <c r="C188" s="102" t="s">
        <v>148</v>
      </c>
      <c r="D188" s="144" t="s">
        <v>17</v>
      </c>
      <c r="E188" s="108">
        <f>'вкр 2014-3'!G87</f>
        <v>35</v>
      </c>
      <c r="F188" s="108">
        <f>'вкр 2014-3'!H87</f>
        <v>0</v>
      </c>
      <c r="G188" s="112">
        <f>F188+E188</f>
        <v>35</v>
      </c>
      <c r="H188" s="107">
        <f>'вкр 2014-3'!J87</f>
        <v>19.229</v>
      </c>
      <c r="I188" s="107">
        <f>'вкр 2014-3'!K87</f>
        <v>0</v>
      </c>
      <c r="J188" s="112">
        <f>I188+H188</f>
        <v>19.229</v>
      </c>
      <c r="K188" s="145">
        <f t="shared" si="18"/>
        <v>54.94</v>
      </c>
    </row>
    <row r="189" spans="1:11" ht="33.75">
      <c r="A189" s="102"/>
      <c r="B189" s="102" t="s">
        <v>454</v>
      </c>
      <c r="C189" s="102"/>
      <c r="D189" s="144" t="s">
        <v>176</v>
      </c>
      <c r="E189" s="108">
        <f>E190</f>
        <v>31.09474</v>
      </c>
      <c r="F189" s="108">
        <f>F190</f>
        <v>0</v>
      </c>
      <c r="G189" s="112">
        <f>E189+F189</f>
        <v>31.09474</v>
      </c>
      <c r="H189" s="107">
        <f>H190</f>
        <v>31.09474</v>
      </c>
      <c r="I189" s="107">
        <f>I190</f>
        <v>0</v>
      </c>
      <c r="J189" s="112">
        <f>H189+I189</f>
        <v>31.09474</v>
      </c>
      <c r="K189" s="145">
        <f t="shared" si="18"/>
        <v>100</v>
      </c>
    </row>
    <row r="190" spans="1:11" ht="33.75">
      <c r="A190" s="153"/>
      <c r="B190" s="102"/>
      <c r="C190" s="102" t="s">
        <v>143</v>
      </c>
      <c r="D190" s="144" t="s">
        <v>14</v>
      </c>
      <c r="E190" s="108">
        <f>E191</f>
        <v>31.09474</v>
      </c>
      <c r="F190" s="108">
        <f>F191</f>
        <v>0</v>
      </c>
      <c r="G190" s="112">
        <f>E190+F190</f>
        <v>31.09474</v>
      </c>
      <c r="H190" s="107">
        <f>H191</f>
        <v>31.09474</v>
      </c>
      <c r="I190" s="107">
        <f>I191</f>
        <v>0</v>
      </c>
      <c r="J190" s="112">
        <f>H190+I190</f>
        <v>31.09474</v>
      </c>
      <c r="K190" s="145">
        <f t="shared" si="18"/>
        <v>100</v>
      </c>
    </row>
    <row r="191" spans="1:11" ht="33.75">
      <c r="A191" s="153"/>
      <c r="B191" s="102"/>
      <c r="C191" s="102" t="s">
        <v>145</v>
      </c>
      <c r="D191" s="144" t="s">
        <v>15</v>
      </c>
      <c r="E191" s="108">
        <f>'вкр 2014-3'!G90</f>
        <v>31.09474</v>
      </c>
      <c r="F191" s="112"/>
      <c r="G191" s="112">
        <f>E191+F191</f>
        <v>31.09474</v>
      </c>
      <c r="H191" s="107">
        <f>'вкр 2014-3'!J90</f>
        <v>31.09474</v>
      </c>
      <c r="I191" s="112"/>
      <c r="J191" s="112">
        <f>H191+I191</f>
        <v>31.09474</v>
      </c>
      <c r="K191" s="145">
        <f t="shared" si="18"/>
        <v>100</v>
      </c>
    </row>
    <row r="192" spans="1:11" ht="50.25">
      <c r="A192" s="102"/>
      <c r="B192" s="102" t="s">
        <v>311</v>
      </c>
      <c r="C192" s="102"/>
      <c r="D192" s="144" t="s">
        <v>312</v>
      </c>
      <c r="E192" s="108">
        <f>E193</f>
        <v>3042.07</v>
      </c>
      <c r="F192" s="108">
        <f>F194+F196+F198</f>
        <v>0</v>
      </c>
      <c r="G192" s="107">
        <f>SUM(E192:F192)</f>
        <v>3042.07</v>
      </c>
      <c r="H192" s="107">
        <f>H193</f>
        <v>3038.4995599999997</v>
      </c>
      <c r="I192" s="107">
        <f>I194+I196+I198</f>
        <v>0</v>
      </c>
      <c r="J192" s="107">
        <f>SUM(H192:I192)</f>
        <v>3038.4995599999997</v>
      </c>
      <c r="K192" s="145">
        <f t="shared" si="18"/>
        <v>99.8826312346527</v>
      </c>
    </row>
    <row r="193" spans="1:11" ht="18.75">
      <c r="A193" s="102"/>
      <c r="B193" s="102" t="s">
        <v>313</v>
      </c>
      <c r="C193" s="102"/>
      <c r="D193" s="144" t="s">
        <v>304</v>
      </c>
      <c r="E193" s="108">
        <f>E194+E196+E198</f>
        <v>3042.07</v>
      </c>
      <c r="F193" s="108"/>
      <c r="G193" s="107">
        <f>SUM(E193:F193)</f>
        <v>3042.07</v>
      </c>
      <c r="H193" s="107">
        <f>H194+H196+H198</f>
        <v>3038.4995599999997</v>
      </c>
      <c r="I193" s="107"/>
      <c r="J193" s="107">
        <f>SUM(H193:I193)</f>
        <v>3038.4995599999997</v>
      </c>
      <c r="K193" s="145">
        <f t="shared" si="18"/>
        <v>99.8826312346527</v>
      </c>
    </row>
    <row r="194" spans="1:11" ht="83.25">
      <c r="A194" s="102"/>
      <c r="B194" s="102"/>
      <c r="C194" s="102" t="s">
        <v>139</v>
      </c>
      <c r="D194" s="144" t="s">
        <v>11</v>
      </c>
      <c r="E194" s="108">
        <f>E195</f>
        <v>2652</v>
      </c>
      <c r="F194" s="108">
        <f>F195</f>
        <v>0</v>
      </c>
      <c r="G194" s="112">
        <f aca="true" t="shared" si="28" ref="G194:G200">E194+F194</f>
        <v>2652</v>
      </c>
      <c r="H194" s="107">
        <f>H195</f>
        <v>2652</v>
      </c>
      <c r="I194" s="107">
        <f>I195</f>
        <v>0</v>
      </c>
      <c r="J194" s="112">
        <f aca="true" t="shared" si="29" ref="J194:J200">H194+I194</f>
        <v>2652</v>
      </c>
      <c r="K194" s="145">
        <f t="shared" si="18"/>
        <v>100</v>
      </c>
    </row>
    <row r="195" spans="1:11" ht="18.75">
      <c r="A195" s="102"/>
      <c r="B195" s="102"/>
      <c r="C195" s="102" t="s">
        <v>232</v>
      </c>
      <c r="D195" s="144" t="s">
        <v>233</v>
      </c>
      <c r="E195" s="108">
        <f>'вкр 2014-3'!G646</f>
        <v>2652</v>
      </c>
      <c r="F195" s="112"/>
      <c r="G195" s="112">
        <f t="shared" si="28"/>
        <v>2652</v>
      </c>
      <c r="H195" s="107">
        <f>'вкр 2014-3'!J646</f>
        <v>2652</v>
      </c>
      <c r="I195" s="112"/>
      <c r="J195" s="112">
        <f t="shared" si="29"/>
        <v>2652</v>
      </c>
      <c r="K195" s="145">
        <f t="shared" si="18"/>
        <v>100</v>
      </c>
    </row>
    <row r="196" spans="1:11" ht="33.75">
      <c r="A196" s="102"/>
      <c r="B196" s="102"/>
      <c r="C196" s="102" t="s">
        <v>143</v>
      </c>
      <c r="D196" s="144" t="s">
        <v>14</v>
      </c>
      <c r="E196" s="108">
        <f>E197</f>
        <v>327.09158</v>
      </c>
      <c r="F196" s="108">
        <f>F197</f>
        <v>0</v>
      </c>
      <c r="G196" s="112">
        <f t="shared" si="28"/>
        <v>327.09158</v>
      </c>
      <c r="H196" s="107">
        <f>H197</f>
        <v>323.52114</v>
      </c>
      <c r="I196" s="107">
        <f>I197</f>
        <v>0</v>
      </c>
      <c r="J196" s="112">
        <f t="shared" si="29"/>
        <v>323.52114</v>
      </c>
      <c r="K196" s="145">
        <f t="shared" si="18"/>
        <v>98.90842803107313</v>
      </c>
    </row>
    <row r="197" spans="1:11" ht="33.75">
      <c r="A197" s="102"/>
      <c r="B197" s="102"/>
      <c r="C197" s="102" t="s">
        <v>145</v>
      </c>
      <c r="D197" s="144" t="s">
        <v>15</v>
      </c>
      <c r="E197" s="108">
        <f>'вкр 2014-3'!G648</f>
        <v>327.09158</v>
      </c>
      <c r="F197" s="108">
        <f>'вкр 2014-3'!H648</f>
        <v>0</v>
      </c>
      <c r="G197" s="112">
        <f t="shared" si="28"/>
        <v>327.09158</v>
      </c>
      <c r="H197" s="107">
        <f>'вкр 2014-3'!J648</f>
        <v>323.52114</v>
      </c>
      <c r="I197" s="107">
        <f>'вкр 2014-3'!K648</f>
        <v>0</v>
      </c>
      <c r="J197" s="112">
        <f t="shared" si="29"/>
        <v>323.52114</v>
      </c>
      <c r="K197" s="145">
        <f t="shared" si="18"/>
        <v>98.90842803107313</v>
      </c>
    </row>
    <row r="198" spans="1:11" ht="18.75">
      <c r="A198" s="102"/>
      <c r="B198" s="102"/>
      <c r="C198" s="102" t="s">
        <v>146</v>
      </c>
      <c r="D198" s="144" t="s">
        <v>147</v>
      </c>
      <c r="E198" s="108">
        <f>E200+E199</f>
        <v>62.97842</v>
      </c>
      <c r="F198" s="107"/>
      <c r="G198" s="112">
        <f t="shared" si="28"/>
        <v>62.97842</v>
      </c>
      <c r="H198" s="107">
        <f>H200+H199</f>
        <v>62.97842</v>
      </c>
      <c r="I198" s="107"/>
      <c r="J198" s="112">
        <f t="shared" si="29"/>
        <v>62.97842</v>
      </c>
      <c r="K198" s="145">
        <f t="shared" si="18"/>
        <v>100</v>
      </c>
    </row>
    <row r="199" spans="1:11" ht="18.75">
      <c r="A199" s="102"/>
      <c r="B199" s="102"/>
      <c r="C199" s="102" t="s">
        <v>93</v>
      </c>
      <c r="D199" s="144" t="s">
        <v>85</v>
      </c>
      <c r="E199" s="108">
        <f>'вкр 2014-3'!G650</f>
        <v>2</v>
      </c>
      <c r="F199" s="107"/>
      <c r="G199" s="112">
        <f t="shared" si="28"/>
        <v>2</v>
      </c>
      <c r="H199" s="107">
        <f>'вкр 2014-3'!J650</f>
        <v>2</v>
      </c>
      <c r="I199" s="107"/>
      <c r="J199" s="112">
        <f t="shared" si="29"/>
        <v>2</v>
      </c>
      <c r="K199" s="145">
        <f t="shared" si="18"/>
        <v>100</v>
      </c>
    </row>
    <row r="200" spans="1:11" ht="18.75">
      <c r="A200" s="102"/>
      <c r="B200" s="102"/>
      <c r="C200" s="102" t="s">
        <v>148</v>
      </c>
      <c r="D200" s="144" t="s">
        <v>17</v>
      </c>
      <c r="E200" s="108">
        <f>'вкр 2014-3'!G651</f>
        <v>60.97842</v>
      </c>
      <c r="F200" s="112"/>
      <c r="G200" s="112">
        <f t="shared" si="28"/>
        <v>60.97842</v>
      </c>
      <c r="H200" s="107">
        <f>'вкр 2014-3'!J651</f>
        <v>60.97842</v>
      </c>
      <c r="I200" s="112"/>
      <c r="J200" s="112">
        <f t="shared" si="29"/>
        <v>60.97842</v>
      </c>
      <c r="K200" s="145">
        <f t="shared" si="18"/>
        <v>100</v>
      </c>
    </row>
    <row r="201" spans="1:11" ht="33.75">
      <c r="A201" s="141" t="s">
        <v>95</v>
      </c>
      <c r="B201" s="102"/>
      <c r="C201" s="102"/>
      <c r="D201" s="142" t="s">
        <v>80</v>
      </c>
      <c r="E201" s="110">
        <f>E202</f>
        <v>1557.2</v>
      </c>
      <c r="F201" s="110">
        <f>F202</f>
        <v>0</v>
      </c>
      <c r="G201" s="106">
        <f>SUM(E201:F201)</f>
        <v>1557.2</v>
      </c>
      <c r="H201" s="111">
        <f>H202</f>
        <v>1557.2</v>
      </c>
      <c r="I201" s="111">
        <f>I202</f>
        <v>0</v>
      </c>
      <c r="J201" s="106">
        <f>SUM(H201:I201)</f>
        <v>1557.2</v>
      </c>
      <c r="K201" s="143">
        <f t="shared" si="18"/>
        <v>100</v>
      </c>
    </row>
    <row r="202" spans="1:11" ht="50.25">
      <c r="A202" s="102" t="s">
        <v>96</v>
      </c>
      <c r="B202" s="102"/>
      <c r="C202" s="102"/>
      <c r="D202" s="144" t="s">
        <v>81</v>
      </c>
      <c r="E202" s="108">
        <f>E207+E203</f>
        <v>1557.2</v>
      </c>
      <c r="F202" s="108">
        <f>F207</f>
        <v>0</v>
      </c>
      <c r="G202" s="112">
        <f aca="true" t="shared" si="30" ref="G202:G208">E202+F202</f>
        <v>1557.2</v>
      </c>
      <c r="H202" s="107">
        <f>H207+H203</f>
        <v>1557.2</v>
      </c>
      <c r="I202" s="107">
        <f>I207</f>
        <v>0</v>
      </c>
      <c r="J202" s="112">
        <f aca="true" t="shared" si="31" ref="J202:J208">H202+I202</f>
        <v>1557.2</v>
      </c>
      <c r="K202" s="145">
        <f t="shared" si="18"/>
        <v>100</v>
      </c>
    </row>
    <row r="203" spans="1:11" ht="18.75">
      <c r="A203" s="102"/>
      <c r="B203" s="102" t="s">
        <v>276</v>
      </c>
      <c r="C203" s="102"/>
      <c r="D203" s="144" t="s">
        <v>277</v>
      </c>
      <c r="E203" s="108">
        <f>E204</f>
        <v>5.68</v>
      </c>
      <c r="F203" s="108"/>
      <c r="G203" s="112">
        <f t="shared" si="30"/>
        <v>5.68</v>
      </c>
      <c r="H203" s="107">
        <f>H204</f>
        <v>5.68</v>
      </c>
      <c r="I203" s="107"/>
      <c r="J203" s="112">
        <f t="shared" si="31"/>
        <v>5.68</v>
      </c>
      <c r="K203" s="145">
        <f t="shared" si="18"/>
        <v>100</v>
      </c>
    </row>
    <row r="204" spans="1:11" ht="18.75">
      <c r="A204" s="102"/>
      <c r="B204" s="102" t="s">
        <v>278</v>
      </c>
      <c r="C204" s="102"/>
      <c r="D204" s="144" t="s">
        <v>152</v>
      </c>
      <c r="E204" s="108">
        <f>E205</f>
        <v>5.68</v>
      </c>
      <c r="F204" s="108"/>
      <c r="G204" s="112">
        <f t="shared" si="30"/>
        <v>5.68</v>
      </c>
      <c r="H204" s="107">
        <f>H205</f>
        <v>5.68</v>
      </c>
      <c r="I204" s="107"/>
      <c r="J204" s="112">
        <f t="shared" si="31"/>
        <v>5.68</v>
      </c>
      <c r="K204" s="145">
        <f t="shared" si="18"/>
        <v>100</v>
      </c>
    </row>
    <row r="205" spans="1:11" ht="33.75">
      <c r="A205" s="102"/>
      <c r="B205" s="102"/>
      <c r="C205" s="102" t="s">
        <v>143</v>
      </c>
      <c r="D205" s="144" t="s">
        <v>14</v>
      </c>
      <c r="E205" s="108">
        <f>E206</f>
        <v>5.68</v>
      </c>
      <c r="F205" s="108"/>
      <c r="G205" s="112">
        <f t="shared" si="30"/>
        <v>5.68</v>
      </c>
      <c r="H205" s="107">
        <f>H206</f>
        <v>5.68</v>
      </c>
      <c r="I205" s="107"/>
      <c r="J205" s="112">
        <f t="shared" si="31"/>
        <v>5.68</v>
      </c>
      <c r="K205" s="145">
        <f t="shared" si="18"/>
        <v>100</v>
      </c>
    </row>
    <row r="206" spans="1:11" ht="33.75">
      <c r="A206" s="102"/>
      <c r="B206" s="102"/>
      <c r="C206" s="102" t="s">
        <v>145</v>
      </c>
      <c r="D206" s="144" t="s">
        <v>814</v>
      </c>
      <c r="E206" s="108">
        <f>'вкр 2014-3'!G848</f>
        <v>5.68</v>
      </c>
      <c r="F206" s="108"/>
      <c r="G206" s="112">
        <f t="shared" si="30"/>
        <v>5.68</v>
      </c>
      <c r="H206" s="107">
        <f>'вкр 2014-3'!J848</f>
        <v>5.68</v>
      </c>
      <c r="I206" s="107"/>
      <c r="J206" s="112">
        <f t="shared" si="31"/>
        <v>5.68</v>
      </c>
      <c r="K206" s="145">
        <f t="shared" si="18"/>
        <v>100</v>
      </c>
    </row>
    <row r="207" spans="1:11" ht="33.75">
      <c r="A207" s="102"/>
      <c r="B207" s="102" t="s">
        <v>301</v>
      </c>
      <c r="C207" s="102"/>
      <c r="D207" s="144" t="s">
        <v>302</v>
      </c>
      <c r="E207" s="108">
        <f>E208</f>
        <v>1551.52</v>
      </c>
      <c r="F207" s="108"/>
      <c r="G207" s="112">
        <f t="shared" si="30"/>
        <v>1551.52</v>
      </c>
      <c r="H207" s="107">
        <f>H208</f>
        <v>1551.52</v>
      </c>
      <c r="I207" s="107"/>
      <c r="J207" s="112">
        <f t="shared" si="31"/>
        <v>1551.52</v>
      </c>
      <c r="K207" s="145">
        <f t="shared" si="18"/>
        <v>100</v>
      </c>
    </row>
    <row r="208" spans="1:11" ht="18.75">
      <c r="A208" s="102"/>
      <c r="B208" s="102" t="s">
        <v>303</v>
      </c>
      <c r="C208" s="102"/>
      <c r="D208" s="144" t="s">
        <v>304</v>
      </c>
      <c r="E208" s="108">
        <f>E209+E211+E213</f>
        <v>1551.52</v>
      </c>
      <c r="F208" s="108">
        <f>F209+F211+F213</f>
        <v>0</v>
      </c>
      <c r="G208" s="112">
        <f t="shared" si="30"/>
        <v>1551.52</v>
      </c>
      <c r="H208" s="107">
        <f>H209+H211+H213</f>
        <v>1551.52</v>
      </c>
      <c r="I208" s="107">
        <f>I209+I211+I213</f>
        <v>0</v>
      </c>
      <c r="J208" s="112">
        <f t="shared" si="31"/>
        <v>1551.52</v>
      </c>
      <c r="K208" s="145">
        <f t="shared" si="18"/>
        <v>100</v>
      </c>
    </row>
    <row r="209" spans="1:11" ht="83.25">
      <c r="A209" s="102"/>
      <c r="B209" s="102"/>
      <c r="C209" s="102" t="s">
        <v>139</v>
      </c>
      <c r="D209" s="144" t="s">
        <v>11</v>
      </c>
      <c r="E209" s="108">
        <f>E210</f>
        <v>1369.325</v>
      </c>
      <c r="F209" s="108">
        <f>F210</f>
        <v>0</v>
      </c>
      <c r="G209" s="112">
        <f aca="true" t="shared" si="32" ref="G209:G214">E209+F209</f>
        <v>1369.325</v>
      </c>
      <c r="H209" s="107">
        <f>H210</f>
        <v>1369.325</v>
      </c>
      <c r="I209" s="107">
        <f>I210</f>
        <v>0</v>
      </c>
      <c r="J209" s="112">
        <f aca="true" t="shared" si="33" ref="J209:J214">H209+I209</f>
        <v>1369.325</v>
      </c>
      <c r="K209" s="145">
        <f t="shared" si="18"/>
        <v>100</v>
      </c>
    </row>
    <row r="210" spans="1:11" ht="18.75">
      <c r="A210" s="102"/>
      <c r="B210" s="102"/>
      <c r="C210" s="102" t="s">
        <v>232</v>
      </c>
      <c r="D210" s="144" t="s">
        <v>233</v>
      </c>
      <c r="E210" s="108">
        <f>'вкр 2014-3'!G852</f>
        <v>1369.325</v>
      </c>
      <c r="F210" s="108">
        <f>'вкр 2014-3'!H852</f>
        <v>0</v>
      </c>
      <c r="G210" s="112">
        <f t="shared" si="32"/>
        <v>1369.325</v>
      </c>
      <c r="H210" s="107">
        <f>'вкр 2014-3'!J852</f>
        <v>1369.325</v>
      </c>
      <c r="I210" s="107">
        <f>'вкр 2014-3'!K852</f>
        <v>0</v>
      </c>
      <c r="J210" s="112">
        <f t="shared" si="33"/>
        <v>1369.325</v>
      </c>
      <c r="K210" s="145">
        <f t="shared" si="18"/>
        <v>100</v>
      </c>
    </row>
    <row r="211" spans="1:11" ht="33.75">
      <c r="A211" s="102"/>
      <c r="B211" s="102"/>
      <c r="C211" s="102" t="s">
        <v>143</v>
      </c>
      <c r="D211" s="144" t="s">
        <v>14</v>
      </c>
      <c r="E211" s="108">
        <f>E212</f>
        <v>176.559</v>
      </c>
      <c r="F211" s="108">
        <f>F212</f>
        <v>0</v>
      </c>
      <c r="G211" s="112">
        <f t="shared" si="32"/>
        <v>176.559</v>
      </c>
      <c r="H211" s="107">
        <f>H212</f>
        <v>176.559</v>
      </c>
      <c r="I211" s="107">
        <f>I212</f>
        <v>0</v>
      </c>
      <c r="J211" s="112">
        <f t="shared" si="33"/>
        <v>176.559</v>
      </c>
      <c r="K211" s="145">
        <f t="shared" si="18"/>
        <v>100</v>
      </c>
    </row>
    <row r="212" spans="1:11" ht="33.75">
      <c r="A212" s="102"/>
      <c r="B212" s="102"/>
      <c r="C212" s="102" t="s">
        <v>145</v>
      </c>
      <c r="D212" s="144" t="s">
        <v>15</v>
      </c>
      <c r="E212" s="108">
        <f>'вкр 2014-3'!G854</f>
        <v>176.559</v>
      </c>
      <c r="F212" s="108">
        <f>'вкр 2014-3'!H854</f>
        <v>0</v>
      </c>
      <c r="G212" s="112">
        <f t="shared" si="32"/>
        <v>176.559</v>
      </c>
      <c r="H212" s="107">
        <f>'вкр 2014-3'!J854</f>
        <v>176.559</v>
      </c>
      <c r="I212" s="107">
        <f>'вкр 2014-3'!K854</f>
        <v>0</v>
      </c>
      <c r="J212" s="112">
        <f t="shared" si="33"/>
        <v>176.559</v>
      </c>
      <c r="K212" s="145">
        <f t="shared" si="18"/>
        <v>100</v>
      </c>
    </row>
    <row r="213" spans="1:11" ht="18.75">
      <c r="A213" s="102"/>
      <c r="B213" s="102"/>
      <c r="C213" s="102" t="s">
        <v>146</v>
      </c>
      <c r="D213" s="144" t="s">
        <v>147</v>
      </c>
      <c r="E213" s="108">
        <f>E214</f>
        <v>5.636</v>
      </c>
      <c r="F213" s="108">
        <f>F214</f>
        <v>0</v>
      </c>
      <c r="G213" s="112">
        <f t="shared" si="32"/>
        <v>5.636</v>
      </c>
      <c r="H213" s="107">
        <f>H214</f>
        <v>5.636</v>
      </c>
      <c r="I213" s="107">
        <f>I214</f>
        <v>0</v>
      </c>
      <c r="J213" s="112">
        <f t="shared" si="33"/>
        <v>5.636</v>
      </c>
      <c r="K213" s="145">
        <f t="shared" si="18"/>
        <v>100</v>
      </c>
    </row>
    <row r="214" spans="1:11" ht="18.75">
      <c r="A214" s="102"/>
      <c r="B214" s="102"/>
      <c r="C214" s="102" t="s">
        <v>148</v>
      </c>
      <c r="D214" s="144" t="s">
        <v>17</v>
      </c>
      <c r="E214" s="108">
        <f>'вкр 2014-3'!G856</f>
        <v>5.636</v>
      </c>
      <c r="F214" s="108">
        <f>'вкр 2014-3'!H856</f>
        <v>0</v>
      </c>
      <c r="G214" s="112">
        <f t="shared" si="32"/>
        <v>5.636</v>
      </c>
      <c r="H214" s="107">
        <f>'вкр 2014-3'!J856</f>
        <v>5.636</v>
      </c>
      <c r="I214" s="107">
        <f>'вкр 2014-3'!K856</f>
        <v>0</v>
      </c>
      <c r="J214" s="112">
        <f t="shared" si="33"/>
        <v>5.636</v>
      </c>
      <c r="K214" s="145">
        <f t="shared" si="18"/>
        <v>100</v>
      </c>
    </row>
    <row r="215" spans="1:11" ht="18.75">
      <c r="A215" s="141" t="s">
        <v>97</v>
      </c>
      <c r="B215" s="141"/>
      <c r="C215" s="141"/>
      <c r="D215" s="142" t="s">
        <v>178</v>
      </c>
      <c r="E215" s="106">
        <f>E216+E281+E286+E317</f>
        <v>21956.666119999998</v>
      </c>
      <c r="F215" s="106">
        <f>F216+F281+F286+F317</f>
        <v>18860.044570000002</v>
      </c>
      <c r="G215" s="111">
        <f>E215+F215</f>
        <v>40816.71069</v>
      </c>
      <c r="H215" s="106">
        <f>H216+H281+H286+H317</f>
        <v>21554.26536</v>
      </c>
      <c r="I215" s="106">
        <f>I216+I281+I286+I317</f>
        <v>15861.84602</v>
      </c>
      <c r="J215" s="111">
        <f>H215+I215</f>
        <v>37416.11138</v>
      </c>
      <c r="K215" s="143">
        <f t="shared" si="18"/>
        <v>91.66861010475021</v>
      </c>
    </row>
    <row r="216" spans="1:11" ht="18.75">
      <c r="A216" s="102" t="s">
        <v>98</v>
      </c>
      <c r="B216" s="102"/>
      <c r="C216" s="102"/>
      <c r="D216" s="144" t="s">
        <v>99</v>
      </c>
      <c r="E216" s="107">
        <f>E217+E225</f>
        <v>6740.54</v>
      </c>
      <c r="F216" s="107">
        <f>F217+F225+F264</f>
        <v>10515.5</v>
      </c>
      <c r="G216" s="112">
        <f>E216+F216</f>
        <v>17256.04</v>
      </c>
      <c r="H216" s="107">
        <f>H217+H225</f>
        <v>6740.54</v>
      </c>
      <c r="I216" s="107">
        <f>I217+I225+I264</f>
        <v>9980.07644</v>
      </c>
      <c r="J216" s="112">
        <f>H216+I216</f>
        <v>16720.61644</v>
      </c>
      <c r="K216" s="145">
        <f t="shared" si="18"/>
        <v>96.89718174042248</v>
      </c>
    </row>
    <row r="217" spans="1:11" ht="33.75">
      <c r="A217" s="102"/>
      <c r="B217" s="102" t="s">
        <v>271</v>
      </c>
      <c r="C217" s="102"/>
      <c r="D217" s="146" t="s">
        <v>272</v>
      </c>
      <c r="E217" s="107">
        <f>E218</f>
        <v>980.5400000000001</v>
      </c>
      <c r="F217" s="107">
        <f>F218</f>
        <v>0</v>
      </c>
      <c r="G217" s="112">
        <f>E217+F217</f>
        <v>980.5400000000001</v>
      </c>
      <c r="H217" s="107">
        <f>H218</f>
        <v>980.5400000000001</v>
      </c>
      <c r="I217" s="107">
        <f>I218</f>
        <v>0</v>
      </c>
      <c r="J217" s="112">
        <f>H217+I217</f>
        <v>980.5400000000001</v>
      </c>
      <c r="K217" s="145">
        <f t="shared" si="18"/>
        <v>100</v>
      </c>
    </row>
    <row r="218" spans="1:11" ht="33.75">
      <c r="A218" s="102"/>
      <c r="B218" s="102" t="s">
        <v>273</v>
      </c>
      <c r="C218" s="102"/>
      <c r="D218" s="144" t="s">
        <v>274</v>
      </c>
      <c r="E218" s="108">
        <f>E219+E221+E223</f>
        <v>980.5400000000001</v>
      </c>
      <c r="F218" s="108">
        <f>F219+F221+F223</f>
        <v>0</v>
      </c>
      <c r="G218" s="107">
        <f>SUM(E218:F218)</f>
        <v>980.5400000000001</v>
      </c>
      <c r="H218" s="107">
        <f>H219+H221+H223</f>
        <v>980.5400000000001</v>
      </c>
      <c r="I218" s="107">
        <f>I219+I221+I223</f>
        <v>0</v>
      </c>
      <c r="J218" s="107">
        <f>SUM(H218:I218)</f>
        <v>980.5400000000001</v>
      </c>
      <c r="K218" s="145">
        <f t="shared" si="18"/>
        <v>100</v>
      </c>
    </row>
    <row r="219" spans="1:11" ht="83.25">
      <c r="A219" s="102"/>
      <c r="B219" s="102"/>
      <c r="C219" s="102" t="s">
        <v>139</v>
      </c>
      <c r="D219" s="144" t="s">
        <v>11</v>
      </c>
      <c r="E219" s="108">
        <f>E220</f>
        <v>945.61891</v>
      </c>
      <c r="F219" s="108">
        <f>F220</f>
        <v>0</v>
      </c>
      <c r="G219" s="112">
        <f aca="true" t="shared" si="34" ref="G219:G224">E219+F219</f>
        <v>945.61891</v>
      </c>
      <c r="H219" s="107">
        <f>H220</f>
        <v>945.61891</v>
      </c>
      <c r="I219" s="107">
        <f>I220</f>
        <v>0</v>
      </c>
      <c r="J219" s="112">
        <f aca="true" t="shared" si="35" ref="J219:J224">H219+I219</f>
        <v>945.61891</v>
      </c>
      <c r="K219" s="145">
        <f t="shared" si="18"/>
        <v>100</v>
      </c>
    </row>
    <row r="220" spans="1:11" ht="33.75">
      <c r="A220" s="102"/>
      <c r="B220" s="102"/>
      <c r="C220" s="102" t="s">
        <v>141</v>
      </c>
      <c r="D220" s="144" t="s">
        <v>12</v>
      </c>
      <c r="E220" s="108">
        <f>'вкр 2014-3'!G561</f>
        <v>945.61891</v>
      </c>
      <c r="F220" s="108">
        <f>'вкр 2014-3'!H561</f>
        <v>0</v>
      </c>
      <c r="G220" s="112">
        <f t="shared" si="34"/>
        <v>945.61891</v>
      </c>
      <c r="H220" s="107">
        <f>'вкр 2014-3'!J561</f>
        <v>945.61891</v>
      </c>
      <c r="I220" s="107">
        <f>'вкр 2014-3'!K561</f>
        <v>0</v>
      </c>
      <c r="J220" s="112">
        <f t="shared" si="35"/>
        <v>945.61891</v>
      </c>
      <c r="K220" s="145">
        <f t="shared" si="18"/>
        <v>100</v>
      </c>
    </row>
    <row r="221" spans="1:11" ht="33.75">
      <c r="A221" s="102"/>
      <c r="B221" s="102"/>
      <c r="C221" s="102" t="s">
        <v>143</v>
      </c>
      <c r="D221" s="144" t="s">
        <v>14</v>
      </c>
      <c r="E221" s="108">
        <f>E222</f>
        <v>34.50009</v>
      </c>
      <c r="F221" s="108">
        <f>F222</f>
        <v>0</v>
      </c>
      <c r="G221" s="112">
        <f t="shared" si="34"/>
        <v>34.50009</v>
      </c>
      <c r="H221" s="107">
        <f>H222</f>
        <v>34.50009</v>
      </c>
      <c r="I221" s="107">
        <f>I222</f>
        <v>0</v>
      </c>
      <c r="J221" s="112">
        <f t="shared" si="35"/>
        <v>34.50009</v>
      </c>
      <c r="K221" s="145">
        <f t="shared" si="18"/>
        <v>100</v>
      </c>
    </row>
    <row r="222" spans="1:11" ht="33.75">
      <c r="A222" s="102"/>
      <c r="B222" s="102"/>
      <c r="C222" s="102" t="s">
        <v>145</v>
      </c>
      <c r="D222" s="144" t="s">
        <v>15</v>
      </c>
      <c r="E222" s="108">
        <f>'вкр 2014-3'!G563</f>
        <v>34.50009</v>
      </c>
      <c r="F222" s="108">
        <f>'вкр 2014-3'!H563</f>
        <v>0</v>
      </c>
      <c r="G222" s="112">
        <f t="shared" si="34"/>
        <v>34.50009</v>
      </c>
      <c r="H222" s="107">
        <f>'вкр 2014-3'!J563</f>
        <v>34.50009</v>
      </c>
      <c r="I222" s="107">
        <f>'вкр 2014-3'!K563</f>
        <v>0</v>
      </c>
      <c r="J222" s="112">
        <f t="shared" si="35"/>
        <v>34.50009</v>
      </c>
      <c r="K222" s="145">
        <f aca="true" t="shared" si="36" ref="K222:K283">J222/G222*100</f>
        <v>100</v>
      </c>
    </row>
    <row r="223" spans="1:11" ht="18.75">
      <c r="A223" s="102"/>
      <c r="B223" s="102"/>
      <c r="C223" s="102" t="s">
        <v>146</v>
      </c>
      <c r="D223" s="144" t="s">
        <v>147</v>
      </c>
      <c r="E223" s="108">
        <f>E224</f>
        <v>0.421</v>
      </c>
      <c r="F223" s="108">
        <f>F224</f>
        <v>0</v>
      </c>
      <c r="G223" s="112">
        <f t="shared" si="34"/>
        <v>0.421</v>
      </c>
      <c r="H223" s="107">
        <f>H224</f>
        <v>0.421</v>
      </c>
      <c r="I223" s="107">
        <f>I224</f>
        <v>0</v>
      </c>
      <c r="J223" s="112">
        <f t="shared" si="35"/>
        <v>0.421</v>
      </c>
      <c r="K223" s="145">
        <f t="shared" si="36"/>
        <v>100</v>
      </c>
    </row>
    <row r="224" spans="1:11" ht="18.75">
      <c r="A224" s="102"/>
      <c r="B224" s="102"/>
      <c r="C224" s="102" t="s">
        <v>148</v>
      </c>
      <c r="D224" s="144" t="s">
        <v>17</v>
      </c>
      <c r="E224" s="108">
        <f>'вкр 2014-3'!G565</f>
        <v>0.421</v>
      </c>
      <c r="F224" s="108">
        <f>'вкр 2014-3'!H565</f>
        <v>0</v>
      </c>
      <c r="G224" s="112">
        <f t="shared" si="34"/>
        <v>0.421</v>
      </c>
      <c r="H224" s="107">
        <f>'вкр 2014-3'!J565</f>
        <v>0.421</v>
      </c>
      <c r="I224" s="107">
        <f>'вкр 2014-3'!K565</f>
        <v>0</v>
      </c>
      <c r="J224" s="112">
        <f t="shared" si="35"/>
        <v>0.421</v>
      </c>
      <c r="K224" s="145">
        <f t="shared" si="36"/>
        <v>100</v>
      </c>
    </row>
    <row r="225" spans="1:11" ht="33.75">
      <c r="A225" s="102"/>
      <c r="B225" s="150" t="s">
        <v>24</v>
      </c>
      <c r="C225" s="102"/>
      <c r="D225" s="144" t="s">
        <v>318</v>
      </c>
      <c r="E225" s="108">
        <f>E226+E230+E234+E253+E257</f>
        <v>5760</v>
      </c>
      <c r="F225" s="108">
        <f>F226+F230+F234+F253+F257</f>
        <v>0</v>
      </c>
      <c r="G225" s="107">
        <f>SUM(E225:F225)</f>
        <v>5760</v>
      </c>
      <c r="H225" s="107">
        <f>H226+H230+H234+H253+H257</f>
        <v>5760</v>
      </c>
      <c r="I225" s="107">
        <f>I226+I230+I234+I253+I257</f>
        <v>0</v>
      </c>
      <c r="J225" s="107">
        <f>SUM(H225:I225)</f>
        <v>5760</v>
      </c>
      <c r="K225" s="145">
        <f t="shared" si="36"/>
        <v>100</v>
      </c>
    </row>
    <row r="226" spans="1:11" ht="18.75">
      <c r="A226" s="102"/>
      <c r="B226" s="150" t="s">
        <v>25</v>
      </c>
      <c r="C226" s="102"/>
      <c r="D226" s="144" t="s">
        <v>348</v>
      </c>
      <c r="E226" s="108">
        <f aca="true" t="shared" si="37" ref="E226:I228">E227</f>
        <v>550</v>
      </c>
      <c r="F226" s="108">
        <f t="shared" si="37"/>
        <v>0</v>
      </c>
      <c r="G226" s="107">
        <f>SUM(E226:F226)</f>
        <v>550</v>
      </c>
      <c r="H226" s="107">
        <f t="shared" si="37"/>
        <v>550</v>
      </c>
      <c r="I226" s="107">
        <f t="shared" si="37"/>
        <v>0</v>
      </c>
      <c r="J226" s="107">
        <f>SUM(H226:I226)</f>
        <v>550</v>
      </c>
      <c r="K226" s="145">
        <f t="shared" si="36"/>
        <v>100</v>
      </c>
    </row>
    <row r="227" spans="1:11" ht="33.75">
      <c r="A227" s="102"/>
      <c r="B227" s="150" t="s">
        <v>26</v>
      </c>
      <c r="C227" s="102"/>
      <c r="D227" s="144" t="s">
        <v>319</v>
      </c>
      <c r="E227" s="108">
        <f t="shared" si="37"/>
        <v>550</v>
      </c>
      <c r="F227" s="108">
        <f t="shared" si="37"/>
        <v>0</v>
      </c>
      <c r="G227" s="107">
        <f>SUM(E227:F227)</f>
        <v>550</v>
      </c>
      <c r="H227" s="107">
        <f t="shared" si="37"/>
        <v>550</v>
      </c>
      <c r="I227" s="107">
        <f t="shared" si="37"/>
        <v>0</v>
      </c>
      <c r="J227" s="107">
        <f>SUM(H227:I227)</f>
        <v>550</v>
      </c>
      <c r="K227" s="145">
        <f t="shared" si="36"/>
        <v>100</v>
      </c>
    </row>
    <row r="228" spans="1:11" ht="18.75">
      <c r="A228" s="102"/>
      <c r="B228" s="150"/>
      <c r="C228" s="102" t="s">
        <v>153</v>
      </c>
      <c r="D228" s="144" t="s">
        <v>147</v>
      </c>
      <c r="E228" s="108">
        <f t="shared" si="37"/>
        <v>550</v>
      </c>
      <c r="F228" s="108">
        <f t="shared" si="37"/>
        <v>0</v>
      </c>
      <c r="G228" s="107">
        <f>SUM(E228:F228)</f>
        <v>550</v>
      </c>
      <c r="H228" s="107">
        <f t="shared" si="37"/>
        <v>550</v>
      </c>
      <c r="I228" s="107">
        <f t="shared" si="37"/>
        <v>0</v>
      </c>
      <c r="J228" s="107">
        <f>SUM(H228:I228)</f>
        <v>550</v>
      </c>
      <c r="K228" s="145">
        <f t="shared" si="36"/>
        <v>100</v>
      </c>
    </row>
    <row r="229" spans="1:11" ht="50.25">
      <c r="A229" s="102"/>
      <c r="B229" s="150"/>
      <c r="C229" s="102" t="s">
        <v>247</v>
      </c>
      <c r="D229" s="144" t="s">
        <v>16</v>
      </c>
      <c r="E229" s="108">
        <f>'вкр 2014-3'!G570</f>
        <v>550</v>
      </c>
      <c r="F229" s="112"/>
      <c r="G229" s="107">
        <f>SUM(E229:F229)</f>
        <v>550</v>
      </c>
      <c r="H229" s="107">
        <f>'вкр 2014-3'!J570</f>
        <v>550</v>
      </c>
      <c r="I229" s="112"/>
      <c r="J229" s="107">
        <f>SUM(H229:I229)</f>
        <v>550</v>
      </c>
      <c r="K229" s="145">
        <f t="shared" si="36"/>
        <v>100</v>
      </c>
    </row>
    <row r="230" spans="1:11" ht="18.75">
      <c r="A230" s="102"/>
      <c r="B230" s="150" t="s">
        <v>27</v>
      </c>
      <c r="C230" s="102"/>
      <c r="D230" s="144" t="s">
        <v>349</v>
      </c>
      <c r="E230" s="108">
        <f aca="true" t="shared" si="38" ref="E230:I232">E231</f>
        <v>400</v>
      </c>
      <c r="F230" s="108">
        <f t="shared" si="38"/>
        <v>0</v>
      </c>
      <c r="G230" s="107">
        <f aca="true" t="shared" si="39" ref="G230:G263">SUM(E230:F230)</f>
        <v>400</v>
      </c>
      <c r="H230" s="107">
        <f t="shared" si="38"/>
        <v>400</v>
      </c>
      <c r="I230" s="107">
        <f t="shared" si="38"/>
        <v>0</v>
      </c>
      <c r="J230" s="107">
        <f aca="true" t="shared" si="40" ref="J230:J263">SUM(H230:I230)</f>
        <v>400</v>
      </c>
      <c r="K230" s="145">
        <f t="shared" si="36"/>
        <v>100</v>
      </c>
    </row>
    <row r="231" spans="1:11" ht="18.75">
      <c r="A231" s="102"/>
      <c r="B231" s="150" t="s">
        <v>28</v>
      </c>
      <c r="C231" s="102"/>
      <c r="D231" s="144" t="s">
        <v>320</v>
      </c>
      <c r="E231" s="108">
        <f t="shared" si="38"/>
        <v>400</v>
      </c>
      <c r="F231" s="108">
        <f t="shared" si="38"/>
        <v>0</v>
      </c>
      <c r="G231" s="107">
        <f t="shared" si="39"/>
        <v>400</v>
      </c>
      <c r="H231" s="107">
        <f t="shared" si="38"/>
        <v>400</v>
      </c>
      <c r="I231" s="107">
        <f t="shared" si="38"/>
        <v>0</v>
      </c>
      <c r="J231" s="107">
        <f t="shared" si="40"/>
        <v>400</v>
      </c>
      <c r="K231" s="145">
        <f t="shared" si="36"/>
        <v>100</v>
      </c>
    </row>
    <row r="232" spans="1:11" ht="18.75">
      <c r="A232" s="102"/>
      <c r="B232" s="150"/>
      <c r="C232" s="102" t="s">
        <v>153</v>
      </c>
      <c r="D232" s="144" t="s">
        <v>147</v>
      </c>
      <c r="E232" s="108">
        <f t="shared" si="38"/>
        <v>400</v>
      </c>
      <c r="F232" s="108">
        <f t="shared" si="38"/>
        <v>0</v>
      </c>
      <c r="G232" s="107">
        <f t="shared" si="39"/>
        <v>400</v>
      </c>
      <c r="H232" s="107">
        <f t="shared" si="38"/>
        <v>400</v>
      </c>
      <c r="I232" s="107">
        <f t="shared" si="38"/>
        <v>0</v>
      </c>
      <c r="J232" s="107">
        <f t="shared" si="40"/>
        <v>400</v>
      </c>
      <c r="K232" s="145">
        <f t="shared" si="36"/>
        <v>100</v>
      </c>
    </row>
    <row r="233" spans="1:11" ht="50.25">
      <c r="A233" s="102"/>
      <c r="B233" s="150"/>
      <c r="C233" s="102" t="s">
        <v>247</v>
      </c>
      <c r="D233" s="144" t="s">
        <v>16</v>
      </c>
      <c r="E233" s="108">
        <f>'вкр 2014-3'!G574</f>
        <v>400</v>
      </c>
      <c r="F233" s="112"/>
      <c r="G233" s="107">
        <f t="shared" si="39"/>
        <v>400</v>
      </c>
      <c r="H233" s="107">
        <f>'вкр 2014-3'!J574</f>
        <v>400</v>
      </c>
      <c r="I233" s="107">
        <f>'вкр 2014-3'!K574</f>
        <v>0</v>
      </c>
      <c r="J233" s="107">
        <f t="shared" si="40"/>
        <v>400</v>
      </c>
      <c r="K233" s="145">
        <f t="shared" si="36"/>
        <v>100</v>
      </c>
    </row>
    <row r="234" spans="1:11" ht="18.75">
      <c r="A234" s="102"/>
      <c r="B234" s="150" t="s">
        <v>29</v>
      </c>
      <c r="C234" s="102"/>
      <c r="D234" s="144" t="s">
        <v>314</v>
      </c>
      <c r="E234" s="108">
        <f>E235+E238+E241+E244+E247+E250</f>
        <v>3680</v>
      </c>
      <c r="F234" s="108">
        <f>F235+F238+F241+F244+F247+F250</f>
        <v>0</v>
      </c>
      <c r="G234" s="107">
        <f t="shared" si="39"/>
        <v>3680</v>
      </c>
      <c r="H234" s="108">
        <f>H235+H238+H241+H244+H247+H250</f>
        <v>3680</v>
      </c>
      <c r="I234" s="108">
        <f>I235+I238+I241+I244+I247+I250</f>
        <v>0</v>
      </c>
      <c r="J234" s="107">
        <f t="shared" si="40"/>
        <v>3680</v>
      </c>
      <c r="K234" s="145">
        <f t="shared" si="36"/>
        <v>100</v>
      </c>
    </row>
    <row r="235" spans="1:11" ht="33.75">
      <c r="A235" s="102"/>
      <c r="B235" s="150" t="s">
        <v>323</v>
      </c>
      <c r="C235" s="102"/>
      <c r="D235" s="144" t="s">
        <v>324</v>
      </c>
      <c r="E235" s="108">
        <f>E236</f>
        <v>1170</v>
      </c>
      <c r="F235" s="112"/>
      <c r="G235" s="107">
        <f t="shared" si="39"/>
        <v>1170</v>
      </c>
      <c r="H235" s="107">
        <f>H236</f>
        <v>1170</v>
      </c>
      <c r="I235" s="112"/>
      <c r="J235" s="107">
        <f t="shared" si="40"/>
        <v>1170</v>
      </c>
      <c r="K235" s="145">
        <f t="shared" si="36"/>
        <v>100</v>
      </c>
    </row>
    <row r="236" spans="1:11" ht="18.75">
      <c r="A236" s="102"/>
      <c r="B236" s="150"/>
      <c r="C236" s="102" t="s">
        <v>153</v>
      </c>
      <c r="D236" s="144" t="s">
        <v>147</v>
      </c>
      <c r="E236" s="108">
        <f>E237</f>
        <v>1170</v>
      </c>
      <c r="F236" s="108">
        <f>F237</f>
        <v>0</v>
      </c>
      <c r="G236" s="107">
        <f t="shared" si="39"/>
        <v>1170</v>
      </c>
      <c r="H236" s="107">
        <f>H237</f>
        <v>1170</v>
      </c>
      <c r="I236" s="107">
        <f>I237</f>
        <v>0</v>
      </c>
      <c r="J236" s="107">
        <f t="shared" si="40"/>
        <v>1170</v>
      </c>
      <c r="K236" s="145">
        <f t="shared" si="36"/>
        <v>100</v>
      </c>
    </row>
    <row r="237" spans="1:11" ht="50.25">
      <c r="A237" s="102"/>
      <c r="B237" s="150"/>
      <c r="C237" s="102" t="s">
        <v>247</v>
      </c>
      <c r="D237" s="144" t="s">
        <v>16</v>
      </c>
      <c r="E237" s="108">
        <f>'вкр 2014-3'!G578</f>
        <v>1170</v>
      </c>
      <c r="F237" s="112"/>
      <c r="G237" s="107">
        <f t="shared" si="39"/>
        <v>1170</v>
      </c>
      <c r="H237" s="107">
        <f>'вкр 2014-3'!J578</f>
        <v>1170</v>
      </c>
      <c r="I237" s="112"/>
      <c r="J237" s="107">
        <f t="shared" si="40"/>
        <v>1170</v>
      </c>
      <c r="K237" s="145">
        <f t="shared" si="36"/>
        <v>100</v>
      </c>
    </row>
    <row r="238" spans="1:11" ht="33.75">
      <c r="A238" s="102"/>
      <c r="B238" s="150" t="s">
        <v>326</v>
      </c>
      <c r="C238" s="102"/>
      <c r="D238" s="144" t="s">
        <v>325</v>
      </c>
      <c r="E238" s="108">
        <f>E239</f>
        <v>2120</v>
      </c>
      <c r="F238" s="108">
        <f>F239</f>
        <v>0</v>
      </c>
      <c r="G238" s="107">
        <f t="shared" si="39"/>
        <v>2120</v>
      </c>
      <c r="H238" s="107">
        <f>H239</f>
        <v>2120</v>
      </c>
      <c r="I238" s="107">
        <f>I239</f>
        <v>0</v>
      </c>
      <c r="J238" s="107">
        <f t="shared" si="40"/>
        <v>2120</v>
      </c>
      <c r="K238" s="145">
        <f t="shared" si="36"/>
        <v>100</v>
      </c>
    </row>
    <row r="239" spans="1:11" ht="18.75">
      <c r="A239" s="102"/>
      <c r="B239" s="150"/>
      <c r="C239" s="102" t="s">
        <v>153</v>
      </c>
      <c r="D239" s="144" t="s">
        <v>147</v>
      </c>
      <c r="E239" s="108">
        <f>E240</f>
        <v>2120</v>
      </c>
      <c r="F239" s="108">
        <f>F240</f>
        <v>0</v>
      </c>
      <c r="G239" s="107">
        <f t="shared" si="39"/>
        <v>2120</v>
      </c>
      <c r="H239" s="107">
        <f>H240</f>
        <v>2120</v>
      </c>
      <c r="I239" s="107">
        <f>I240</f>
        <v>0</v>
      </c>
      <c r="J239" s="107">
        <f t="shared" si="40"/>
        <v>2120</v>
      </c>
      <c r="K239" s="145">
        <f t="shared" si="36"/>
        <v>100</v>
      </c>
    </row>
    <row r="240" spans="1:11" ht="50.25">
      <c r="A240" s="102"/>
      <c r="B240" s="150"/>
      <c r="C240" s="102" t="s">
        <v>247</v>
      </c>
      <c r="D240" s="144" t="s">
        <v>16</v>
      </c>
      <c r="E240" s="108">
        <f>'вкр 2014-3'!G581</f>
        <v>2120</v>
      </c>
      <c r="F240" s="112"/>
      <c r="G240" s="107">
        <f t="shared" si="39"/>
        <v>2120</v>
      </c>
      <c r="H240" s="107">
        <f>'вкр 2014-3'!J581</f>
        <v>2120</v>
      </c>
      <c r="I240" s="112"/>
      <c r="J240" s="107">
        <f t="shared" si="40"/>
        <v>2120</v>
      </c>
      <c r="K240" s="145">
        <f t="shared" si="36"/>
        <v>100</v>
      </c>
    </row>
    <row r="241" spans="1:11" ht="50.25">
      <c r="A241" s="102"/>
      <c r="B241" s="150" t="s">
        <v>327</v>
      </c>
      <c r="C241" s="102"/>
      <c r="D241" s="144" t="s">
        <v>328</v>
      </c>
      <c r="E241" s="108">
        <f>E242</f>
        <v>10</v>
      </c>
      <c r="F241" s="108">
        <f>F242</f>
        <v>0</v>
      </c>
      <c r="G241" s="107">
        <f t="shared" si="39"/>
        <v>10</v>
      </c>
      <c r="H241" s="107">
        <f>H242</f>
        <v>10</v>
      </c>
      <c r="I241" s="107">
        <f>I242</f>
        <v>0</v>
      </c>
      <c r="J241" s="107">
        <f t="shared" si="40"/>
        <v>10</v>
      </c>
      <c r="K241" s="145">
        <f t="shared" si="36"/>
        <v>100</v>
      </c>
    </row>
    <row r="242" spans="1:11" ht="18.75">
      <c r="A242" s="153"/>
      <c r="B242" s="150"/>
      <c r="C242" s="102" t="s">
        <v>153</v>
      </c>
      <c r="D242" s="144" t="s">
        <v>147</v>
      </c>
      <c r="E242" s="108">
        <f>E243</f>
        <v>10</v>
      </c>
      <c r="F242" s="108">
        <f>F243</f>
        <v>0</v>
      </c>
      <c r="G242" s="107">
        <f t="shared" si="39"/>
        <v>10</v>
      </c>
      <c r="H242" s="107">
        <f>H243</f>
        <v>10</v>
      </c>
      <c r="I242" s="107">
        <f>I243</f>
        <v>0</v>
      </c>
      <c r="J242" s="107">
        <f t="shared" si="40"/>
        <v>10</v>
      </c>
      <c r="K242" s="145">
        <f t="shared" si="36"/>
        <v>100</v>
      </c>
    </row>
    <row r="243" spans="1:11" ht="50.25">
      <c r="A243" s="153"/>
      <c r="B243" s="150"/>
      <c r="C243" s="102" t="s">
        <v>247</v>
      </c>
      <c r="D243" s="144" t="s">
        <v>248</v>
      </c>
      <c r="E243" s="108">
        <f>'вкр 2014-3'!G584</f>
        <v>10</v>
      </c>
      <c r="F243" s="112"/>
      <c r="G243" s="107">
        <f t="shared" si="39"/>
        <v>10</v>
      </c>
      <c r="H243" s="107">
        <f>'вкр 2014-3'!J584</f>
        <v>10</v>
      </c>
      <c r="I243" s="112"/>
      <c r="J243" s="107">
        <f t="shared" si="40"/>
        <v>10</v>
      </c>
      <c r="K243" s="145">
        <f t="shared" si="36"/>
        <v>100</v>
      </c>
    </row>
    <row r="244" spans="1:11" ht="50.25">
      <c r="A244" s="153"/>
      <c r="B244" s="150" t="s">
        <v>329</v>
      </c>
      <c r="C244" s="102"/>
      <c r="D244" s="144" t="s">
        <v>331</v>
      </c>
      <c r="E244" s="108">
        <f>E245</f>
        <v>60</v>
      </c>
      <c r="F244" s="108">
        <f>F245</f>
        <v>0</v>
      </c>
      <c r="G244" s="107">
        <f t="shared" si="39"/>
        <v>60</v>
      </c>
      <c r="H244" s="107">
        <f>H245</f>
        <v>60</v>
      </c>
      <c r="I244" s="107">
        <f>I245</f>
        <v>0</v>
      </c>
      <c r="J244" s="107">
        <f t="shared" si="40"/>
        <v>60</v>
      </c>
      <c r="K244" s="145">
        <f t="shared" si="36"/>
        <v>100</v>
      </c>
    </row>
    <row r="245" spans="1:11" ht="33.75">
      <c r="A245" s="153"/>
      <c r="B245" s="150"/>
      <c r="C245" s="102" t="s">
        <v>143</v>
      </c>
      <c r="D245" s="144" t="s">
        <v>14</v>
      </c>
      <c r="E245" s="108">
        <f>E246</f>
        <v>60</v>
      </c>
      <c r="F245" s="108">
        <f>F246</f>
        <v>0</v>
      </c>
      <c r="G245" s="107">
        <f t="shared" si="39"/>
        <v>60</v>
      </c>
      <c r="H245" s="107">
        <f>H246</f>
        <v>60</v>
      </c>
      <c r="I245" s="107">
        <f>I246</f>
        <v>0</v>
      </c>
      <c r="J245" s="107">
        <f t="shared" si="40"/>
        <v>60</v>
      </c>
      <c r="K245" s="145">
        <f t="shared" si="36"/>
        <v>100</v>
      </c>
    </row>
    <row r="246" spans="1:11" ht="33.75">
      <c r="A246" s="153"/>
      <c r="B246" s="150"/>
      <c r="C246" s="102" t="s">
        <v>145</v>
      </c>
      <c r="D246" s="144" t="s">
        <v>15</v>
      </c>
      <c r="E246" s="108">
        <f>'вкр 2014-3'!G587</f>
        <v>60</v>
      </c>
      <c r="F246" s="112"/>
      <c r="G246" s="107">
        <f t="shared" si="39"/>
        <v>60</v>
      </c>
      <c r="H246" s="107">
        <f>'вкр 2014-3'!J587</f>
        <v>60</v>
      </c>
      <c r="I246" s="112"/>
      <c r="J246" s="107">
        <f t="shared" si="40"/>
        <v>60</v>
      </c>
      <c r="K246" s="145">
        <f t="shared" si="36"/>
        <v>100</v>
      </c>
    </row>
    <row r="247" spans="1:11" ht="66.75">
      <c r="A247" s="153"/>
      <c r="B247" s="150" t="s">
        <v>332</v>
      </c>
      <c r="C247" s="102"/>
      <c r="D247" s="144" t="s">
        <v>338</v>
      </c>
      <c r="E247" s="108">
        <f>E248</f>
        <v>300</v>
      </c>
      <c r="F247" s="108">
        <f>F248</f>
        <v>0</v>
      </c>
      <c r="G247" s="107">
        <f t="shared" si="39"/>
        <v>300</v>
      </c>
      <c r="H247" s="107">
        <f>H248</f>
        <v>300</v>
      </c>
      <c r="I247" s="107">
        <f>I248</f>
        <v>0</v>
      </c>
      <c r="J247" s="107">
        <f t="shared" si="40"/>
        <v>300</v>
      </c>
      <c r="K247" s="145">
        <f t="shared" si="36"/>
        <v>100</v>
      </c>
    </row>
    <row r="248" spans="1:11" ht="18.75">
      <c r="A248" s="153"/>
      <c r="B248" s="150"/>
      <c r="C248" s="102" t="s">
        <v>153</v>
      </c>
      <c r="D248" s="144" t="s">
        <v>147</v>
      </c>
      <c r="E248" s="108">
        <f>E249</f>
        <v>300</v>
      </c>
      <c r="F248" s="108">
        <f>F249</f>
        <v>0</v>
      </c>
      <c r="G248" s="107">
        <f t="shared" si="39"/>
        <v>300</v>
      </c>
      <c r="H248" s="107">
        <f>H249</f>
        <v>300</v>
      </c>
      <c r="I248" s="107">
        <f>I249</f>
        <v>0</v>
      </c>
      <c r="J248" s="107">
        <f t="shared" si="40"/>
        <v>300</v>
      </c>
      <c r="K248" s="145">
        <f t="shared" si="36"/>
        <v>100</v>
      </c>
    </row>
    <row r="249" spans="1:11" ht="50.25">
      <c r="A249" s="153"/>
      <c r="B249" s="150"/>
      <c r="C249" s="102" t="s">
        <v>247</v>
      </c>
      <c r="D249" s="144" t="s">
        <v>248</v>
      </c>
      <c r="E249" s="108">
        <f>'вкр 2014-3'!G590</f>
        <v>300</v>
      </c>
      <c r="F249" s="112"/>
      <c r="G249" s="107">
        <f t="shared" si="39"/>
        <v>300</v>
      </c>
      <c r="H249" s="107">
        <f>'вкр 2014-3'!J590</f>
        <v>300</v>
      </c>
      <c r="I249" s="112"/>
      <c r="J249" s="107">
        <f t="shared" si="40"/>
        <v>300</v>
      </c>
      <c r="K249" s="145">
        <f t="shared" si="36"/>
        <v>100</v>
      </c>
    </row>
    <row r="250" spans="1:11" ht="33.75">
      <c r="A250" s="153"/>
      <c r="B250" s="150" t="s">
        <v>333</v>
      </c>
      <c r="C250" s="102"/>
      <c r="D250" s="144" t="s">
        <v>334</v>
      </c>
      <c r="E250" s="108">
        <f>E251</f>
        <v>20</v>
      </c>
      <c r="F250" s="108">
        <f>F251</f>
        <v>0</v>
      </c>
      <c r="G250" s="107">
        <f t="shared" si="39"/>
        <v>20</v>
      </c>
      <c r="H250" s="107">
        <f>H251</f>
        <v>20</v>
      </c>
      <c r="I250" s="107">
        <f>I251</f>
        <v>0</v>
      </c>
      <c r="J250" s="107">
        <f t="shared" si="40"/>
        <v>20</v>
      </c>
      <c r="K250" s="145">
        <f t="shared" si="36"/>
        <v>100</v>
      </c>
    </row>
    <row r="251" spans="1:11" ht="33.75">
      <c r="A251" s="153"/>
      <c r="B251" s="150"/>
      <c r="C251" s="102" t="s">
        <v>143</v>
      </c>
      <c r="D251" s="144" t="s">
        <v>14</v>
      </c>
      <c r="E251" s="108">
        <f>E252</f>
        <v>20</v>
      </c>
      <c r="F251" s="108">
        <f>F252</f>
        <v>0</v>
      </c>
      <c r="G251" s="107">
        <f t="shared" si="39"/>
        <v>20</v>
      </c>
      <c r="H251" s="107">
        <f>H252</f>
        <v>20</v>
      </c>
      <c r="I251" s="107">
        <f>I252</f>
        <v>0</v>
      </c>
      <c r="J251" s="107">
        <f t="shared" si="40"/>
        <v>20</v>
      </c>
      <c r="K251" s="145">
        <f t="shared" si="36"/>
        <v>100</v>
      </c>
    </row>
    <row r="252" spans="1:11" ht="33.75">
      <c r="A252" s="153"/>
      <c r="B252" s="150"/>
      <c r="C252" s="102" t="s">
        <v>145</v>
      </c>
      <c r="D252" s="144" t="s">
        <v>15</v>
      </c>
      <c r="E252" s="108">
        <f>'вкр 2014-3'!G593</f>
        <v>20</v>
      </c>
      <c r="F252" s="108">
        <v>0</v>
      </c>
      <c r="G252" s="107">
        <f t="shared" si="39"/>
        <v>20</v>
      </c>
      <c r="H252" s="107">
        <f>'вкр 2014-3'!J593</f>
        <v>20</v>
      </c>
      <c r="I252" s="107">
        <v>0</v>
      </c>
      <c r="J252" s="107">
        <f t="shared" si="40"/>
        <v>20</v>
      </c>
      <c r="K252" s="145">
        <f t="shared" si="36"/>
        <v>100</v>
      </c>
    </row>
    <row r="253" spans="1:11" ht="33.75">
      <c r="A253" s="153"/>
      <c r="B253" s="150" t="s">
        <v>30</v>
      </c>
      <c r="C253" s="102"/>
      <c r="D253" s="144" t="s">
        <v>351</v>
      </c>
      <c r="E253" s="108">
        <f aca="true" t="shared" si="41" ref="E253:I255">E254</f>
        <v>500</v>
      </c>
      <c r="F253" s="108">
        <f t="shared" si="41"/>
        <v>0</v>
      </c>
      <c r="G253" s="107">
        <f t="shared" si="39"/>
        <v>500</v>
      </c>
      <c r="H253" s="107">
        <f t="shared" si="41"/>
        <v>500</v>
      </c>
      <c r="I253" s="107">
        <f t="shared" si="41"/>
        <v>0</v>
      </c>
      <c r="J253" s="107">
        <f t="shared" si="40"/>
        <v>500</v>
      </c>
      <c r="K253" s="145">
        <f t="shared" si="36"/>
        <v>100</v>
      </c>
    </row>
    <row r="254" spans="1:11" ht="33.75">
      <c r="A254" s="153"/>
      <c r="B254" s="150" t="s">
        <v>31</v>
      </c>
      <c r="C254" s="102"/>
      <c r="D254" s="144" t="s">
        <v>352</v>
      </c>
      <c r="E254" s="108">
        <f t="shared" si="41"/>
        <v>500</v>
      </c>
      <c r="F254" s="108">
        <f t="shared" si="41"/>
        <v>0</v>
      </c>
      <c r="G254" s="107">
        <f t="shared" si="39"/>
        <v>500</v>
      </c>
      <c r="H254" s="107">
        <f t="shared" si="41"/>
        <v>500</v>
      </c>
      <c r="I254" s="107">
        <f t="shared" si="41"/>
        <v>0</v>
      </c>
      <c r="J254" s="107">
        <f t="shared" si="40"/>
        <v>500</v>
      </c>
      <c r="K254" s="145">
        <f t="shared" si="36"/>
        <v>100</v>
      </c>
    </row>
    <row r="255" spans="1:11" ht="18.75">
      <c r="A255" s="153"/>
      <c r="B255" s="150"/>
      <c r="C255" s="102" t="s">
        <v>153</v>
      </c>
      <c r="D255" s="144" t="s">
        <v>147</v>
      </c>
      <c r="E255" s="108">
        <f t="shared" si="41"/>
        <v>500</v>
      </c>
      <c r="F255" s="108">
        <f t="shared" si="41"/>
        <v>0</v>
      </c>
      <c r="G255" s="107">
        <f t="shared" si="39"/>
        <v>500</v>
      </c>
      <c r="H255" s="107">
        <f t="shared" si="41"/>
        <v>500</v>
      </c>
      <c r="I255" s="107">
        <f t="shared" si="41"/>
        <v>0</v>
      </c>
      <c r="J255" s="107">
        <f t="shared" si="40"/>
        <v>500</v>
      </c>
      <c r="K255" s="145">
        <f t="shared" si="36"/>
        <v>100</v>
      </c>
    </row>
    <row r="256" spans="1:11" ht="50.25">
      <c r="A256" s="153"/>
      <c r="B256" s="150"/>
      <c r="C256" s="102" t="s">
        <v>247</v>
      </c>
      <c r="D256" s="144" t="s">
        <v>16</v>
      </c>
      <c r="E256" s="108">
        <f>'вкр 2014-3'!G597</f>
        <v>500</v>
      </c>
      <c r="F256" s="112"/>
      <c r="G256" s="107">
        <f t="shared" si="39"/>
        <v>500</v>
      </c>
      <c r="H256" s="107">
        <f>'вкр 2014-3'!J597</f>
        <v>500</v>
      </c>
      <c r="I256" s="112"/>
      <c r="J256" s="107">
        <f t="shared" si="40"/>
        <v>500</v>
      </c>
      <c r="K256" s="145">
        <f t="shared" si="36"/>
        <v>100</v>
      </c>
    </row>
    <row r="257" spans="1:11" ht="18.75">
      <c r="A257" s="153"/>
      <c r="B257" s="150" t="s">
        <v>32</v>
      </c>
      <c r="C257" s="102"/>
      <c r="D257" s="144" t="s">
        <v>350</v>
      </c>
      <c r="E257" s="108">
        <f>E258+E261</f>
        <v>630</v>
      </c>
      <c r="F257" s="108">
        <f>F258</f>
        <v>0</v>
      </c>
      <c r="G257" s="107">
        <f t="shared" si="39"/>
        <v>630</v>
      </c>
      <c r="H257" s="107">
        <f>H258+H261</f>
        <v>630</v>
      </c>
      <c r="I257" s="107">
        <f>I258</f>
        <v>0</v>
      </c>
      <c r="J257" s="107">
        <f t="shared" si="40"/>
        <v>630</v>
      </c>
      <c r="K257" s="145">
        <f t="shared" si="36"/>
        <v>100</v>
      </c>
    </row>
    <row r="258" spans="1:11" ht="18.75">
      <c r="A258" s="153"/>
      <c r="B258" s="150" t="s">
        <v>33</v>
      </c>
      <c r="C258" s="102"/>
      <c r="D258" s="144" t="s">
        <v>55</v>
      </c>
      <c r="E258" s="108">
        <f>E259</f>
        <v>350</v>
      </c>
      <c r="F258" s="112">
        <f>F259</f>
        <v>0</v>
      </c>
      <c r="G258" s="107">
        <f t="shared" si="39"/>
        <v>350</v>
      </c>
      <c r="H258" s="107">
        <f>H259</f>
        <v>350</v>
      </c>
      <c r="I258" s="112">
        <f>I259</f>
        <v>0</v>
      </c>
      <c r="J258" s="107">
        <f t="shared" si="40"/>
        <v>350</v>
      </c>
      <c r="K258" s="145">
        <f t="shared" si="36"/>
        <v>100</v>
      </c>
    </row>
    <row r="259" spans="1:11" ht="33.75">
      <c r="A259" s="153"/>
      <c r="B259" s="150"/>
      <c r="C259" s="102" t="s">
        <v>143</v>
      </c>
      <c r="D259" s="144" t="s">
        <v>14</v>
      </c>
      <c r="E259" s="108">
        <f>E260</f>
        <v>350</v>
      </c>
      <c r="F259" s="108">
        <f>F260</f>
        <v>0</v>
      </c>
      <c r="G259" s="107">
        <f t="shared" si="39"/>
        <v>350</v>
      </c>
      <c r="H259" s="107">
        <f>H260</f>
        <v>350</v>
      </c>
      <c r="I259" s="107">
        <f>I260</f>
        <v>0</v>
      </c>
      <c r="J259" s="107">
        <f t="shared" si="40"/>
        <v>350</v>
      </c>
      <c r="K259" s="145">
        <f t="shared" si="36"/>
        <v>100</v>
      </c>
    </row>
    <row r="260" spans="1:11" ht="33.75">
      <c r="A260" s="153"/>
      <c r="B260" s="150"/>
      <c r="C260" s="102" t="s">
        <v>145</v>
      </c>
      <c r="D260" s="144" t="s">
        <v>15</v>
      </c>
      <c r="E260" s="108">
        <f>'вкр 2014-3'!G601</f>
        <v>350</v>
      </c>
      <c r="F260" s="108">
        <v>0</v>
      </c>
      <c r="G260" s="107">
        <f t="shared" si="39"/>
        <v>350</v>
      </c>
      <c r="H260" s="107">
        <f>'вкр 2014-3'!J601</f>
        <v>350</v>
      </c>
      <c r="I260" s="107">
        <v>0</v>
      </c>
      <c r="J260" s="107">
        <f t="shared" si="40"/>
        <v>350</v>
      </c>
      <c r="K260" s="145">
        <f t="shared" si="36"/>
        <v>100</v>
      </c>
    </row>
    <row r="261" spans="1:11" ht="50.25">
      <c r="A261" s="153"/>
      <c r="B261" s="150" t="s">
        <v>54</v>
      </c>
      <c r="C261" s="102"/>
      <c r="D261" s="144" t="s">
        <v>321</v>
      </c>
      <c r="E261" s="108">
        <f>E262</f>
        <v>280</v>
      </c>
      <c r="F261" s="108"/>
      <c r="G261" s="107">
        <f t="shared" si="39"/>
        <v>280</v>
      </c>
      <c r="H261" s="107">
        <f>H262</f>
        <v>280</v>
      </c>
      <c r="I261" s="107"/>
      <c r="J261" s="107">
        <f t="shared" si="40"/>
        <v>280</v>
      </c>
      <c r="K261" s="145">
        <f t="shared" si="36"/>
        <v>100</v>
      </c>
    </row>
    <row r="262" spans="1:11" ht="18.75">
      <c r="A262" s="153"/>
      <c r="B262" s="150"/>
      <c r="C262" s="102" t="s">
        <v>153</v>
      </c>
      <c r="D262" s="144" t="s">
        <v>147</v>
      </c>
      <c r="E262" s="108">
        <f>E263</f>
        <v>280</v>
      </c>
      <c r="F262" s="108">
        <f>F263</f>
        <v>0</v>
      </c>
      <c r="G262" s="107">
        <f t="shared" si="39"/>
        <v>280</v>
      </c>
      <c r="H262" s="107">
        <f>H263</f>
        <v>280</v>
      </c>
      <c r="I262" s="107">
        <f>I263</f>
        <v>0</v>
      </c>
      <c r="J262" s="107">
        <f t="shared" si="40"/>
        <v>280</v>
      </c>
      <c r="K262" s="145">
        <f t="shared" si="36"/>
        <v>100</v>
      </c>
    </row>
    <row r="263" spans="1:11" ht="50.25">
      <c r="A263" s="153"/>
      <c r="B263" s="150"/>
      <c r="C263" s="102" t="s">
        <v>247</v>
      </c>
      <c r="D263" s="144" t="s">
        <v>16</v>
      </c>
      <c r="E263" s="108">
        <f>'вкр 2014-3'!G604</f>
        <v>280</v>
      </c>
      <c r="F263" s="112"/>
      <c r="G263" s="107">
        <f t="shared" si="39"/>
        <v>280</v>
      </c>
      <c r="H263" s="107">
        <f>'вкр 2014-3'!J604</f>
        <v>280</v>
      </c>
      <c r="I263" s="112"/>
      <c r="J263" s="107">
        <f t="shared" si="40"/>
        <v>280</v>
      </c>
      <c r="K263" s="145">
        <f t="shared" si="36"/>
        <v>100</v>
      </c>
    </row>
    <row r="264" spans="1:11" ht="33.75">
      <c r="A264" s="153"/>
      <c r="B264" s="150" t="s">
        <v>464</v>
      </c>
      <c r="C264" s="102"/>
      <c r="D264" s="144" t="s">
        <v>468</v>
      </c>
      <c r="E264" s="108">
        <f>E265</f>
        <v>0</v>
      </c>
      <c r="F264" s="108">
        <f>F265+F277</f>
        <v>10515.5</v>
      </c>
      <c r="G264" s="107">
        <f>SUM(E264:F264)</f>
        <v>10515.5</v>
      </c>
      <c r="H264" s="107">
        <f>H265</f>
        <v>0</v>
      </c>
      <c r="I264" s="107">
        <f>I265+I277</f>
        <v>9980.07644</v>
      </c>
      <c r="J264" s="107">
        <f>SUM(H264:I264)</f>
        <v>9980.07644</v>
      </c>
      <c r="K264" s="145">
        <f t="shared" si="36"/>
        <v>94.90824440112216</v>
      </c>
    </row>
    <row r="265" spans="1:11" ht="18.75">
      <c r="A265" s="153"/>
      <c r="B265" s="150" t="s">
        <v>465</v>
      </c>
      <c r="C265" s="102"/>
      <c r="D265" s="144" t="s">
        <v>466</v>
      </c>
      <c r="E265" s="108">
        <f>E266+E269+E272</f>
        <v>0</v>
      </c>
      <c r="F265" s="108">
        <f>F266+F269+F272</f>
        <v>9076.5</v>
      </c>
      <c r="G265" s="107">
        <f aca="true" t="shared" si="42" ref="G265:G271">SUM(E265:F265)</f>
        <v>9076.5</v>
      </c>
      <c r="H265" s="107">
        <f>H266+H269+H272</f>
        <v>0</v>
      </c>
      <c r="I265" s="107">
        <f>I266+I269+I272</f>
        <v>9076.5</v>
      </c>
      <c r="J265" s="107">
        <f aca="true" t="shared" si="43" ref="J265:J271">SUM(H265:I265)</f>
        <v>9076.5</v>
      </c>
      <c r="K265" s="145">
        <f t="shared" si="36"/>
        <v>100</v>
      </c>
    </row>
    <row r="266" spans="1:11" ht="33.75">
      <c r="A266" s="153"/>
      <c r="B266" s="102" t="s">
        <v>487</v>
      </c>
      <c r="C266" s="102"/>
      <c r="D266" s="144" t="s">
        <v>315</v>
      </c>
      <c r="E266" s="108">
        <f>E267</f>
        <v>0</v>
      </c>
      <c r="F266" s="108">
        <f>F267</f>
        <v>103</v>
      </c>
      <c r="G266" s="107">
        <f t="shared" si="42"/>
        <v>103</v>
      </c>
      <c r="H266" s="107">
        <f>H267</f>
        <v>0</v>
      </c>
      <c r="I266" s="107">
        <f>I267</f>
        <v>103</v>
      </c>
      <c r="J266" s="107">
        <f t="shared" si="43"/>
        <v>103</v>
      </c>
      <c r="K266" s="145">
        <f t="shared" si="36"/>
        <v>100</v>
      </c>
    </row>
    <row r="267" spans="1:11" ht="18.75">
      <c r="A267" s="153"/>
      <c r="B267" s="102"/>
      <c r="C267" s="102" t="s">
        <v>153</v>
      </c>
      <c r="D267" s="144" t="s">
        <v>147</v>
      </c>
      <c r="E267" s="108">
        <f>E268</f>
        <v>0</v>
      </c>
      <c r="F267" s="108">
        <f>F268</f>
        <v>103</v>
      </c>
      <c r="G267" s="107">
        <f t="shared" si="42"/>
        <v>103</v>
      </c>
      <c r="H267" s="107">
        <f>H268</f>
        <v>0</v>
      </c>
      <c r="I267" s="107">
        <f>I268</f>
        <v>103</v>
      </c>
      <c r="J267" s="107">
        <f t="shared" si="43"/>
        <v>103</v>
      </c>
      <c r="K267" s="145">
        <f t="shared" si="36"/>
        <v>100</v>
      </c>
    </row>
    <row r="268" spans="1:11" ht="50.25">
      <c r="A268" s="153"/>
      <c r="B268" s="102"/>
      <c r="C268" s="102" t="s">
        <v>247</v>
      </c>
      <c r="D268" s="144" t="s">
        <v>16</v>
      </c>
      <c r="E268" s="108">
        <f>'вкр 2014-3'!G612</f>
        <v>0</v>
      </c>
      <c r="F268" s="108">
        <f>'вкр 2014-3'!H612</f>
        <v>103</v>
      </c>
      <c r="G268" s="107">
        <f t="shared" si="42"/>
        <v>103</v>
      </c>
      <c r="H268" s="107">
        <f>'вкр 2014-3'!J612</f>
        <v>0</v>
      </c>
      <c r="I268" s="107">
        <f>'вкр 2014-3'!K612</f>
        <v>103</v>
      </c>
      <c r="J268" s="107">
        <f t="shared" si="43"/>
        <v>103</v>
      </c>
      <c r="K268" s="145">
        <f t="shared" si="36"/>
        <v>100</v>
      </c>
    </row>
    <row r="269" spans="1:11" ht="66.75">
      <c r="A269" s="153"/>
      <c r="B269" s="102" t="s">
        <v>488</v>
      </c>
      <c r="C269" s="102"/>
      <c r="D269" s="144" t="s">
        <v>316</v>
      </c>
      <c r="E269" s="108">
        <f>E270</f>
        <v>0</v>
      </c>
      <c r="F269" s="108">
        <f>F270</f>
        <v>8379</v>
      </c>
      <c r="G269" s="107">
        <f t="shared" si="42"/>
        <v>8379</v>
      </c>
      <c r="H269" s="107">
        <f>H270</f>
        <v>0</v>
      </c>
      <c r="I269" s="107">
        <f>I270</f>
        <v>8379</v>
      </c>
      <c r="J269" s="107">
        <f t="shared" si="43"/>
        <v>8379</v>
      </c>
      <c r="K269" s="145">
        <f t="shared" si="36"/>
        <v>100</v>
      </c>
    </row>
    <row r="270" spans="1:11" ht="18.75">
      <c r="A270" s="153"/>
      <c r="B270" s="102"/>
      <c r="C270" s="102" t="s">
        <v>153</v>
      </c>
      <c r="D270" s="144" t="s">
        <v>147</v>
      </c>
      <c r="E270" s="108">
        <f>E271</f>
        <v>0</v>
      </c>
      <c r="F270" s="108">
        <f>F271</f>
        <v>8379</v>
      </c>
      <c r="G270" s="107">
        <f t="shared" si="42"/>
        <v>8379</v>
      </c>
      <c r="H270" s="107">
        <f>H271</f>
        <v>0</v>
      </c>
      <c r="I270" s="107">
        <f>I271</f>
        <v>8379</v>
      </c>
      <c r="J270" s="107">
        <f t="shared" si="43"/>
        <v>8379</v>
      </c>
      <c r="K270" s="145">
        <f t="shared" si="36"/>
        <v>100</v>
      </c>
    </row>
    <row r="271" spans="1:11" ht="50.25">
      <c r="A271" s="153"/>
      <c r="B271" s="102"/>
      <c r="C271" s="102" t="s">
        <v>247</v>
      </c>
      <c r="D271" s="144" t="s">
        <v>16</v>
      </c>
      <c r="E271" s="108"/>
      <c r="F271" s="112">
        <f>'вкр 2014-3'!H615</f>
        <v>8379</v>
      </c>
      <c r="G271" s="107">
        <f t="shared" si="42"/>
        <v>8379</v>
      </c>
      <c r="H271" s="107"/>
      <c r="I271" s="112">
        <f>'вкр 2014-3'!K615</f>
        <v>8379</v>
      </c>
      <c r="J271" s="107">
        <f t="shared" si="43"/>
        <v>8379</v>
      </c>
      <c r="K271" s="145">
        <f t="shared" si="36"/>
        <v>100</v>
      </c>
    </row>
    <row r="272" spans="1:11" ht="50.25">
      <c r="A272" s="153"/>
      <c r="B272" s="102" t="s">
        <v>489</v>
      </c>
      <c r="C272" s="102"/>
      <c r="D272" s="144" t="s">
        <v>13</v>
      </c>
      <c r="E272" s="108">
        <f>E273+E275</f>
        <v>0</v>
      </c>
      <c r="F272" s="108">
        <f>F273+F275</f>
        <v>594.5</v>
      </c>
      <c r="G272" s="107">
        <f>SUM(E272:F272)</f>
        <v>594.5</v>
      </c>
      <c r="H272" s="107">
        <f>H273+H275</f>
        <v>0</v>
      </c>
      <c r="I272" s="107">
        <f>I273+I275</f>
        <v>594.5</v>
      </c>
      <c r="J272" s="107">
        <f>SUM(H272:I272)</f>
        <v>594.5</v>
      </c>
      <c r="K272" s="145">
        <f t="shared" si="36"/>
        <v>100</v>
      </c>
    </row>
    <row r="273" spans="1:11" ht="83.25">
      <c r="A273" s="153"/>
      <c r="B273" s="102"/>
      <c r="C273" s="102" t="s">
        <v>139</v>
      </c>
      <c r="D273" s="144" t="s">
        <v>11</v>
      </c>
      <c r="E273" s="108">
        <f>E274</f>
        <v>0</v>
      </c>
      <c r="F273" s="108">
        <f>F274</f>
        <v>551.84688</v>
      </c>
      <c r="G273" s="112">
        <f aca="true" t="shared" si="44" ref="G273:G280">E273+F273</f>
        <v>551.84688</v>
      </c>
      <c r="H273" s="107">
        <f>H274</f>
        <v>0</v>
      </c>
      <c r="I273" s="107">
        <f>I274</f>
        <v>551.84688</v>
      </c>
      <c r="J273" s="112">
        <f aca="true" t="shared" si="45" ref="J273:J280">H273+I273</f>
        <v>551.84688</v>
      </c>
      <c r="K273" s="145">
        <f t="shared" si="36"/>
        <v>100</v>
      </c>
    </row>
    <row r="274" spans="1:11" ht="33.75">
      <c r="A274" s="153"/>
      <c r="B274" s="102"/>
      <c r="C274" s="102" t="s">
        <v>141</v>
      </c>
      <c r="D274" s="144" t="s">
        <v>12</v>
      </c>
      <c r="E274" s="108">
        <f>'вкр 2014-3'!G618</f>
        <v>0</v>
      </c>
      <c r="F274" s="108">
        <f>'вкр 2014-3'!H618</f>
        <v>551.84688</v>
      </c>
      <c r="G274" s="112">
        <f t="shared" si="44"/>
        <v>551.84688</v>
      </c>
      <c r="H274" s="107">
        <f>'вкр 2014-3'!J618</f>
        <v>0</v>
      </c>
      <c r="I274" s="107">
        <f>'вкр 2014-3'!K618</f>
        <v>551.84688</v>
      </c>
      <c r="J274" s="112">
        <f t="shared" si="45"/>
        <v>551.84688</v>
      </c>
      <c r="K274" s="145">
        <f t="shared" si="36"/>
        <v>100</v>
      </c>
    </row>
    <row r="275" spans="1:11" ht="33.75">
      <c r="A275" s="153"/>
      <c r="B275" s="102"/>
      <c r="C275" s="102" t="s">
        <v>143</v>
      </c>
      <c r="D275" s="144" t="s">
        <v>14</v>
      </c>
      <c r="E275" s="108">
        <f>E276</f>
        <v>0</v>
      </c>
      <c r="F275" s="108">
        <f>F276</f>
        <v>42.65312</v>
      </c>
      <c r="G275" s="112">
        <f t="shared" si="44"/>
        <v>42.65312</v>
      </c>
      <c r="H275" s="107">
        <f>H276</f>
        <v>0</v>
      </c>
      <c r="I275" s="107">
        <f>I276</f>
        <v>42.65312</v>
      </c>
      <c r="J275" s="112">
        <f t="shared" si="45"/>
        <v>42.65312</v>
      </c>
      <c r="K275" s="145">
        <f t="shared" si="36"/>
        <v>100</v>
      </c>
    </row>
    <row r="276" spans="1:11" ht="33.75">
      <c r="A276" s="153"/>
      <c r="B276" s="102"/>
      <c r="C276" s="102" t="s">
        <v>145</v>
      </c>
      <c r="D276" s="144" t="s">
        <v>15</v>
      </c>
      <c r="E276" s="108">
        <f>'вкр 2014-3'!G620</f>
        <v>0</v>
      </c>
      <c r="F276" s="108">
        <f>'вкр 2014-3'!H620</f>
        <v>42.65312</v>
      </c>
      <c r="G276" s="112">
        <f t="shared" si="44"/>
        <v>42.65312</v>
      </c>
      <c r="H276" s="107">
        <f>'вкр 2014-3'!J620</f>
        <v>0</v>
      </c>
      <c r="I276" s="107">
        <f>'вкр 2014-3'!K620</f>
        <v>42.65312</v>
      </c>
      <c r="J276" s="112">
        <f t="shared" si="45"/>
        <v>42.65312</v>
      </c>
      <c r="K276" s="145">
        <f t="shared" si="36"/>
        <v>100</v>
      </c>
    </row>
    <row r="277" spans="1:11" ht="18.75">
      <c r="A277" s="153"/>
      <c r="B277" s="102" t="s">
        <v>498</v>
      </c>
      <c r="C277" s="102"/>
      <c r="D277" s="144" t="s">
        <v>524</v>
      </c>
      <c r="E277" s="108"/>
      <c r="F277" s="108">
        <f>'вкр 2014-3'!H621</f>
        <v>1439</v>
      </c>
      <c r="G277" s="112">
        <f t="shared" si="44"/>
        <v>1439</v>
      </c>
      <c r="H277" s="107"/>
      <c r="I277" s="107">
        <f>'вкр 2014-3'!K621</f>
        <v>903.57644</v>
      </c>
      <c r="J277" s="112">
        <f t="shared" si="45"/>
        <v>903.57644</v>
      </c>
      <c r="K277" s="145">
        <f t="shared" si="36"/>
        <v>62.79196942321057</v>
      </c>
    </row>
    <row r="278" spans="1:11" ht="50.25">
      <c r="A278" s="153"/>
      <c r="B278" s="102" t="s">
        <v>523</v>
      </c>
      <c r="C278" s="102"/>
      <c r="D278" s="144" t="s">
        <v>847</v>
      </c>
      <c r="E278" s="108"/>
      <c r="F278" s="108">
        <f>'вкр 2014-3'!H622</f>
        <v>1439</v>
      </c>
      <c r="G278" s="112">
        <f t="shared" si="44"/>
        <v>1439</v>
      </c>
      <c r="H278" s="107"/>
      <c r="I278" s="107">
        <f>'вкр 2014-3'!K622</f>
        <v>903.57644</v>
      </c>
      <c r="J278" s="112">
        <f t="shared" si="45"/>
        <v>903.57644</v>
      </c>
      <c r="K278" s="145">
        <f t="shared" si="36"/>
        <v>62.79196942321057</v>
      </c>
    </row>
    <row r="279" spans="1:11" ht="18.75">
      <c r="A279" s="153"/>
      <c r="B279" s="102"/>
      <c r="C279" s="102" t="s">
        <v>153</v>
      </c>
      <c r="D279" s="144" t="s">
        <v>147</v>
      </c>
      <c r="E279" s="108"/>
      <c r="F279" s="108">
        <f>'вкр 2014-3'!H623</f>
        <v>1439</v>
      </c>
      <c r="G279" s="112">
        <f t="shared" si="44"/>
        <v>1439</v>
      </c>
      <c r="H279" s="107"/>
      <c r="I279" s="107">
        <f>'вкр 2014-3'!K623</f>
        <v>903.57644</v>
      </c>
      <c r="J279" s="112">
        <f t="shared" si="45"/>
        <v>903.57644</v>
      </c>
      <c r="K279" s="145">
        <f t="shared" si="36"/>
        <v>62.79196942321057</v>
      </c>
    </row>
    <row r="280" spans="1:11" ht="50.25">
      <c r="A280" s="153"/>
      <c r="B280" s="102"/>
      <c r="C280" s="102" t="s">
        <v>247</v>
      </c>
      <c r="D280" s="144" t="s">
        <v>16</v>
      </c>
      <c r="E280" s="108"/>
      <c r="F280" s="108">
        <f>'вкр 2014-3'!H624</f>
        <v>1439</v>
      </c>
      <c r="G280" s="112">
        <f t="shared" si="44"/>
        <v>1439</v>
      </c>
      <c r="H280" s="107"/>
      <c r="I280" s="107">
        <f>'вкр 2014-3'!K624</f>
        <v>903.57644</v>
      </c>
      <c r="J280" s="112">
        <f t="shared" si="45"/>
        <v>903.57644</v>
      </c>
      <c r="K280" s="145">
        <f t="shared" si="36"/>
        <v>62.79196942321057</v>
      </c>
    </row>
    <row r="281" spans="1:11" ht="18.75">
      <c r="A281" s="102" t="s">
        <v>100</v>
      </c>
      <c r="B281" s="102"/>
      <c r="C281" s="102"/>
      <c r="D281" s="144" t="s">
        <v>64</v>
      </c>
      <c r="E281" s="108">
        <f aca="true" t="shared" si="46" ref="E281:I284">E282</f>
        <v>2193.949</v>
      </c>
      <c r="F281" s="108">
        <f t="shared" si="46"/>
        <v>0</v>
      </c>
      <c r="G281" s="107">
        <f>SUM(E281:F281)</f>
        <v>2193.949</v>
      </c>
      <c r="H281" s="107">
        <f t="shared" si="46"/>
        <v>2193.949</v>
      </c>
      <c r="I281" s="107">
        <f t="shared" si="46"/>
        <v>0</v>
      </c>
      <c r="J281" s="107">
        <f>SUM(H281:I281)</f>
        <v>2193.949</v>
      </c>
      <c r="K281" s="145">
        <f t="shared" si="36"/>
        <v>100</v>
      </c>
    </row>
    <row r="282" spans="1:11" ht="33.75">
      <c r="A282" s="102"/>
      <c r="B282" s="102" t="s">
        <v>296</v>
      </c>
      <c r="C282" s="102"/>
      <c r="D282" s="144" t="s">
        <v>826</v>
      </c>
      <c r="E282" s="108">
        <f t="shared" si="46"/>
        <v>2193.949</v>
      </c>
      <c r="F282" s="108">
        <f t="shared" si="46"/>
        <v>0</v>
      </c>
      <c r="G282" s="107">
        <f>SUM(E282:F282)</f>
        <v>2193.949</v>
      </c>
      <c r="H282" s="107">
        <f t="shared" si="46"/>
        <v>2193.949</v>
      </c>
      <c r="I282" s="107">
        <f t="shared" si="46"/>
        <v>0</v>
      </c>
      <c r="J282" s="107">
        <f>SUM(H282:I282)</f>
        <v>2193.949</v>
      </c>
      <c r="K282" s="145">
        <f t="shared" si="36"/>
        <v>100</v>
      </c>
    </row>
    <row r="283" spans="1:11" ht="66.75">
      <c r="A283" s="102"/>
      <c r="B283" s="102" t="s">
        <v>297</v>
      </c>
      <c r="C283" s="102"/>
      <c r="D283" s="144" t="s">
        <v>298</v>
      </c>
      <c r="E283" s="108">
        <f t="shared" si="46"/>
        <v>2193.949</v>
      </c>
      <c r="F283" s="108">
        <f t="shared" si="46"/>
        <v>0</v>
      </c>
      <c r="G283" s="107">
        <f>SUM(E283:F283)</f>
        <v>2193.949</v>
      </c>
      <c r="H283" s="107">
        <f t="shared" si="46"/>
        <v>2193.949</v>
      </c>
      <c r="I283" s="107">
        <f t="shared" si="46"/>
        <v>0</v>
      </c>
      <c r="J283" s="107">
        <f>SUM(H283:I283)</f>
        <v>2193.949</v>
      </c>
      <c r="K283" s="145">
        <f t="shared" si="36"/>
        <v>100</v>
      </c>
    </row>
    <row r="284" spans="1:11" ht="18.75">
      <c r="A284" s="102"/>
      <c r="B284" s="102"/>
      <c r="C284" s="102" t="s">
        <v>153</v>
      </c>
      <c r="D284" s="144" t="s">
        <v>147</v>
      </c>
      <c r="E284" s="108">
        <f t="shared" si="46"/>
        <v>2193.949</v>
      </c>
      <c r="F284" s="108">
        <f t="shared" si="46"/>
        <v>0</v>
      </c>
      <c r="G284" s="107">
        <f>SUM(E284:F284)</f>
        <v>2193.949</v>
      </c>
      <c r="H284" s="107">
        <f t="shared" si="46"/>
        <v>2193.949</v>
      </c>
      <c r="I284" s="107">
        <f t="shared" si="46"/>
        <v>0</v>
      </c>
      <c r="J284" s="107">
        <f>SUM(H284:I284)</f>
        <v>2193.949</v>
      </c>
      <c r="K284" s="145">
        <f aca="true" t="shared" si="47" ref="K284:K389">J284/G284*100</f>
        <v>100</v>
      </c>
    </row>
    <row r="285" spans="1:11" ht="50.25">
      <c r="A285" s="102"/>
      <c r="B285" s="102"/>
      <c r="C285" s="102" t="s">
        <v>247</v>
      </c>
      <c r="D285" s="144" t="s">
        <v>16</v>
      </c>
      <c r="E285" s="108">
        <f>'вкр 2014-3'!G862</f>
        <v>2193.949</v>
      </c>
      <c r="F285" s="107"/>
      <c r="G285" s="107">
        <f>SUM(E285:F285)</f>
        <v>2193.949</v>
      </c>
      <c r="H285" s="107">
        <f>'вкр 2014-3'!J862</f>
        <v>2193.949</v>
      </c>
      <c r="I285" s="107"/>
      <c r="J285" s="107">
        <f>SUM(H285:I285)</f>
        <v>2193.949</v>
      </c>
      <c r="K285" s="145">
        <f t="shared" si="47"/>
        <v>100</v>
      </c>
    </row>
    <row r="286" spans="1:11" ht="18.75">
      <c r="A286" s="102" t="s">
        <v>101</v>
      </c>
      <c r="B286" s="102"/>
      <c r="C286" s="102"/>
      <c r="D286" s="144" t="s">
        <v>258</v>
      </c>
      <c r="E286" s="107">
        <f>E292+E287+E301</f>
        <v>11839.46796</v>
      </c>
      <c r="F286" s="107">
        <f>F292+F287+F301</f>
        <v>7945.09457</v>
      </c>
      <c r="G286" s="112">
        <f aca="true" t="shared" si="48" ref="G286:G291">E286+F286</f>
        <v>19784.56253</v>
      </c>
      <c r="H286" s="107">
        <f>H292+H287+H301</f>
        <v>11544.48433</v>
      </c>
      <c r="I286" s="107">
        <f>I292+I287+I301</f>
        <v>5615.51958</v>
      </c>
      <c r="J286" s="112">
        <f aca="true" t="shared" si="49" ref="J286:J291">H286+I286</f>
        <v>17160.00391</v>
      </c>
      <c r="K286" s="145">
        <f t="shared" si="47"/>
        <v>86.73431057158685</v>
      </c>
    </row>
    <row r="287" spans="1:11" ht="18.75">
      <c r="A287" s="102"/>
      <c r="B287" s="150" t="s">
        <v>495</v>
      </c>
      <c r="C287" s="102"/>
      <c r="D287" s="147" t="s">
        <v>496</v>
      </c>
      <c r="E287" s="107">
        <f aca="true" t="shared" si="50" ref="E287:I290">E288</f>
        <v>36.76175</v>
      </c>
      <c r="F287" s="107">
        <f t="shared" si="50"/>
        <v>0</v>
      </c>
      <c r="G287" s="112">
        <f t="shared" si="48"/>
        <v>36.76175</v>
      </c>
      <c r="H287" s="107">
        <f t="shared" si="50"/>
        <v>36.76175</v>
      </c>
      <c r="I287" s="107">
        <f t="shared" si="50"/>
        <v>0</v>
      </c>
      <c r="J287" s="112">
        <f t="shared" si="49"/>
        <v>36.76175</v>
      </c>
      <c r="K287" s="145">
        <f t="shared" si="47"/>
        <v>100</v>
      </c>
    </row>
    <row r="288" spans="1:11" ht="33.75">
      <c r="A288" s="102"/>
      <c r="B288" s="150" t="s">
        <v>217</v>
      </c>
      <c r="C288" s="102"/>
      <c r="D288" s="144" t="s">
        <v>216</v>
      </c>
      <c r="E288" s="107">
        <f t="shared" si="50"/>
        <v>36.76175</v>
      </c>
      <c r="F288" s="107">
        <f t="shared" si="50"/>
        <v>0</v>
      </c>
      <c r="G288" s="112">
        <f t="shared" si="48"/>
        <v>36.76175</v>
      </c>
      <c r="H288" s="107">
        <f t="shared" si="50"/>
        <v>36.76175</v>
      </c>
      <c r="I288" s="107">
        <f t="shared" si="50"/>
        <v>0</v>
      </c>
      <c r="J288" s="112">
        <f t="shared" si="49"/>
        <v>36.76175</v>
      </c>
      <c r="K288" s="145">
        <f t="shared" si="47"/>
        <v>100</v>
      </c>
    </row>
    <row r="289" spans="1:11" ht="33.75">
      <c r="A289" s="102"/>
      <c r="B289" s="150" t="s">
        <v>218</v>
      </c>
      <c r="C289" s="102"/>
      <c r="D289" s="144" t="s">
        <v>219</v>
      </c>
      <c r="E289" s="107">
        <f t="shared" si="50"/>
        <v>36.76175</v>
      </c>
      <c r="F289" s="107">
        <f t="shared" si="50"/>
        <v>0</v>
      </c>
      <c r="G289" s="112">
        <f t="shared" si="48"/>
        <v>36.76175</v>
      </c>
      <c r="H289" s="107">
        <f t="shared" si="50"/>
        <v>36.76175</v>
      </c>
      <c r="I289" s="107">
        <f t="shared" si="50"/>
        <v>0</v>
      </c>
      <c r="J289" s="112">
        <f t="shared" si="49"/>
        <v>36.76175</v>
      </c>
      <c r="K289" s="145">
        <f t="shared" si="47"/>
        <v>100</v>
      </c>
    </row>
    <row r="290" spans="1:11" ht="33.75">
      <c r="A290" s="102"/>
      <c r="B290" s="150"/>
      <c r="C290" s="102" t="s">
        <v>143</v>
      </c>
      <c r="D290" s="144" t="s">
        <v>14</v>
      </c>
      <c r="E290" s="107">
        <f t="shared" si="50"/>
        <v>36.76175</v>
      </c>
      <c r="F290" s="107">
        <f t="shared" si="50"/>
        <v>0</v>
      </c>
      <c r="G290" s="112">
        <f t="shared" si="48"/>
        <v>36.76175</v>
      </c>
      <c r="H290" s="107">
        <f t="shared" si="50"/>
        <v>36.76175</v>
      </c>
      <c r="I290" s="107">
        <f t="shared" si="50"/>
        <v>0</v>
      </c>
      <c r="J290" s="112">
        <f t="shared" si="49"/>
        <v>36.76175</v>
      </c>
      <c r="K290" s="145">
        <f t="shared" si="47"/>
        <v>100</v>
      </c>
    </row>
    <row r="291" spans="1:11" ht="33.75">
      <c r="A291" s="102"/>
      <c r="B291" s="150"/>
      <c r="C291" s="102" t="s">
        <v>145</v>
      </c>
      <c r="D291" s="144" t="s">
        <v>814</v>
      </c>
      <c r="E291" s="107">
        <f>'вкр 2014-3'!G672</f>
        <v>36.76175</v>
      </c>
      <c r="F291" s="107">
        <f>'вкр 2014-3'!H672</f>
        <v>0</v>
      </c>
      <c r="G291" s="112">
        <f t="shared" si="48"/>
        <v>36.76175</v>
      </c>
      <c r="H291" s="107">
        <f>'вкр 2014-3'!J672</f>
        <v>36.76175</v>
      </c>
      <c r="I291" s="107">
        <f>'вкр 2014-3'!K672</f>
        <v>0</v>
      </c>
      <c r="J291" s="112">
        <f t="shared" si="49"/>
        <v>36.76175</v>
      </c>
      <c r="K291" s="145">
        <f t="shared" si="47"/>
        <v>100</v>
      </c>
    </row>
    <row r="292" spans="1:11" ht="33.75">
      <c r="A292" s="102"/>
      <c r="B292" s="102" t="s">
        <v>296</v>
      </c>
      <c r="C292" s="102"/>
      <c r="D292" s="144" t="s">
        <v>826</v>
      </c>
      <c r="E292" s="108">
        <f>E293+E298</f>
        <v>11802.70621</v>
      </c>
      <c r="F292" s="108">
        <f>F293+F298</f>
        <v>0</v>
      </c>
      <c r="G292" s="107">
        <f aca="true" t="shared" si="51" ref="G292:G310">SUM(E292:F292)</f>
        <v>11802.70621</v>
      </c>
      <c r="H292" s="108">
        <f>H293+H298</f>
        <v>11507.72258</v>
      </c>
      <c r="I292" s="108">
        <f>I293+I298</f>
        <v>0</v>
      </c>
      <c r="J292" s="107">
        <f>SUM(H292:I292)</f>
        <v>11507.72258</v>
      </c>
      <c r="K292" s="145">
        <f t="shared" si="47"/>
        <v>97.50071191511933</v>
      </c>
    </row>
    <row r="293" spans="1:11" ht="33.75">
      <c r="A293" s="102"/>
      <c r="B293" s="102" t="s">
        <v>299</v>
      </c>
      <c r="C293" s="102"/>
      <c r="D293" s="144" t="s">
        <v>260</v>
      </c>
      <c r="E293" s="108">
        <f>E294+E296</f>
        <v>7889</v>
      </c>
      <c r="F293" s="108">
        <f>F294+F296</f>
        <v>0</v>
      </c>
      <c r="G293" s="107">
        <f t="shared" si="51"/>
        <v>7889</v>
      </c>
      <c r="H293" s="107">
        <f>H294+H296</f>
        <v>7708.27737</v>
      </c>
      <c r="I293" s="107">
        <f>I294+I296</f>
        <v>0</v>
      </c>
      <c r="J293" s="107">
        <f>SUM(H293:I293)</f>
        <v>7708.27737</v>
      </c>
      <c r="K293" s="145">
        <f t="shared" si="47"/>
        <v>97.70918202560527</v>
      </c>
    </row>
    <row r="294" spans="1:11" ht="33.75">
      <c r="A294" s="102"/>
      <c r="B294" s="102"/>
      <c r="C294" s="102" t="s">
        <v>143</v>
      </c>
      <c r="D294" s="144" t="s">
        <v>14</v>
      </c>
      <c r="E294" s="108">
        <f>E295</f>
        <v>7600.95657</v>
      </c>
      <c r="F294" s="108">
        <f>F295</f>
        <v>0</v>
      </c>
      <c r="G294" s="107">
        <f t="shared" si="51"/>
        <v>7600.95657</v>
      </c>
      <c r="H294" s="107">
        <f>H295</f>
        <v>7420.23394</v>
      </c>
      <c r="I294" s="107">
        <f>I295</f>
        <v>0</v>
      </c>
      <c r="J294" s="107">
        <f>SUM(H294:I294)</f>
        <v>7420.23394</v>
      </c>
      <c r="K294" s="145">
        <f t="shared" si="47"/>
        <v>97.62236991705375</v>
      </c>
    </row>
    <row r="295" spans="1:11" ht="33.75">
      <c r="A295" s="102"/>
      <c r="B295" s="102"/>
      <c r="C295" s="102" t="s">
        <v>145</v>
      </c>
      <c r="D295" s="144" t="s">
        <v>15</v>
      </c>
      <c r="E295" s="108">
        <f>'вкр 2014-3'!G100</f>
        <v>7600.95657</v>
      </c>
      <c r="F295" s="108">
        <f>'вкр 2014-3'!H100</f>
        <v>0</v>
      </c>
      <c r="G295" s="107">
        <f t="shared" si="51"/>
        <v>7600.95657</v>
      </c>
      <c r="H295" s="107">
        <f>'вкр 2014-3'!J100</f>
        <v>7420.23394</v>
      </c>
      <c r="I295" s="107">
        <f>'вкр 2014-3'!K100</f>
        <v>0</v>
      </c>
      <c r="J295" s="107">
        <f>SUM(H295:I295)</f>
        <v>7420.23394</v>
      </c>
      <c r="K295" s="145">
        <f t="shared" si="47"/>
        <v>97.62236991705375</v>
      </c>
    </row>
    <row r="296" spans="1:11" ht="18.75">
      <c r="A296" s="102"/>
      <c r="B296" s="102"/>
      <c r="C296" s="102" t="s">
        <v>166</v>
      </c>
      <c r="D296" s="144" t="s">
        <v>150</v>
      </c>
      <c r="E296" s="108">
        <f>E297</f>
        <v>288.04343</v>
      </c>
      <c r="F296" s="108">
        <f>F297</f>
        <v>0</v>
      </c>
      <c r="G296" s="107">
        <f t="shared" si="51"/>
        <v>288.04343</v>
      </c>
      <c r="H296" s="107">
        <f>H297</f>
        <v>288.04343</v>
      </c>
      <c r="I296" s="107">
        <f>I297</f>
        <v>0</v>
      </c>
      <c r="J296" s="107">
        <f aca="true" t="shared" si="52" ref="J296:J310">SUM(H296:I296)</f>
        <v>288.04343</v>
      </c>
      <c r="K296" s="145">
        <f aca="true" t="shared" si="53" ref="K296:K316">J296/G296*100</f>
        <v>100</v>
      </c>
    </row>
    <row r="297" spans="1:11" ht="18.75">
      <c r="A297" s="102"/>
      <c r="B297" s="102"/>
      <c r="C297" s="102" t="s">
        <v>167</v>
      </c>
      <c r="D297" s="144" t="s">
        <v>168</v>
      </c>
      <c r="E297" s="108">
        <f>'вкр 2014-3'!G102</f>
        <v>288.04343</v>
      </c>
      <c r="F297" s="108">
        <f>'вкр 2014-3'!H102</f>
        <v>0</v>
      </c>
      <c r="G297" s="107">
        <f t="shared" si="51"/>
        <v>288.04343</v>
      </c>
      <c r="H297" s="107">
        <f>'вкр 2014-3'!J102</f>
        <v>288.04343</v>
      </c>
      <c r="I297" s="107">
        <f>'вкр 2014-3'!K102</f>
        <v>0</v>
      </c>
      <c r="J297" s="107">
        <f t="shared" si="52"/>
        <v>288.04343</v>
      </c>
      <c r="K297" s="145">
        <f t="shared" si="53"/>
        <v>100</v>
      </c>
    </row>
    <row r="298" spans="1:11" ht="33.75">
      <c r="A298" s="102"/>
      <c r="B298" s="102" t="s">
        <v>300</v>
      </c>
      <c r="C298" s="102"/>
      <c r="D298" s="144" t="s">
        <v>827</v>
      </c>
      <c r="E298" s="108">
        <f>E299</f>
        <v>3913.70621</v>
      </c>
      <c r="F298" s="108">
        <f>F299</f>
        <v>0</v>
      </c>
      <c r="G298" s="107">
        <f t="shared" si="51"/>
        <v>3913.70621</v>
      </c>
      <c r="H298" s="107">
        <f>H299</f>
        <v>3799.44521</v>
      </c>
      <c r="I298" s="107">
        <f>I299</f>
        <v>0</v>
      </c>
      <c r="J298" s="107">
        <f t="shared" si="52"/>
        <v>3799.44521</v>
      </c>
      <c r="K298" s="145">
        <f t="shared" si="53"/>
        <v>97.08049112863789</v>
      </c>
    </row>
    <row r="299" spans="1:11" ht="33.75">
      <c r="A299" s="102"/>
      <c r="B299" s="102"/>
      <c r="C299" s="102" t="s">
        <v>143</v>
      </c>
      <c r="D299" s="144" t="s">
        <v>14</v>
      </c>
      <c r="E299" s="108">
        <f>E300</f>
        <v>3913.70621</v>
      </c>
      <c r="F299" s="108">
        <f>F300</f>
        <v>0</v>
      </c>
      <c r="G299" s="107">
        <f t="shared" si="51"/>
        <v>3913.70621</v>
      </c>
      <c r="H299" s="107">
        <f>H300</f>
        <v>3799.44521</v>
      </c>
      <c r="I299" s="107">
        <f>I300</f>
        <v>0</v>
      </c>
      <c r="J299" s="107">
        <f t="shared" si="52"/>
        <v>3799.44521</v>
      </c>
      <c r="K299" s="145">
        <f t="shared" si="53"/>
        <v>97.08049112863789</v>
      </c>
    </row>
    <row r="300" spans="1:11" ht="33.75">
      <c r="A300" s="102"/>
      <c r="B300" s="102"/>
      <c r="C300" s="102" t="s">
        <v>145</v>
      </c>
      <c r="D300" s="144" t="s">
        <v>15</v>
      </c>
      <c r="E300" s="108">
        <v>3913.70621</v>
      </c>
      <c r="F300" s="108">
        <f>'вкр 2014-3'!H105</f>
        <v>0</v>
      </c>
      <c r="G300" s="107">
        <f t="shared" si="51"/>
        <v>3913.70621</v>
      </c>
      <c r="H300" s="107">
        <v>3799.44521</v>
      </c>
      <c r="I300" s="107">
        <f>'вкр 2014-3'!K105</f>
        <v>0</v>
      </c>
      <c r="J300" s="107">
        <f t="shared" si="52"/>
        <v>3799.44521</v>
      </c>
      <c r="K300" s="145">
        <f t="shared" si="53"/>
        <v>97.08049112863789</v>
      </c>
    </row>
    <row r="301" spans="1:11" ht="33.75">
      <c r="A301" s="102"/>
      <c r="B301" s="150" t="s">
        <v>464</v>
      </c>
      <c r="C301" s="102"/>
      <c r="D301" s="144" t="s">
        <v>468</v>
      </c>
      <c r="E301" s="108">
        <f>E302</f>
        <v>0</v>
      </c>
      <c r="F301" s="108">
        <f>F302+F311+F314</f>
        <v>7945.09457</v>
      </c>
      <c r="G301" s="107">
        <f t="shared" si="51"/>
        <v>7945.09457</v>
      </c>
      <c r="H301" s="107">
        <f>H302</f>
        <v>0</v>
      </c>
      <c r="I301" s="108">
        <f>I302+I311+I314</f>
        <v>5615.51958</v>
      </c>
      <c r="J301" s="107">
        <f t="shared" si="52"/>
        <v>5615.51958</v>
      </c>
      <c r="K301" s="145">
        <f t="shared" si="53"/>
        <v>70.67907789548187</v>
      </c>
    </row>
    <row r="302" spans="1:11" ht="18.75">
      <c r="A302" s="102"/>
      <c r="B302" s="150" t="s">
        <v>465</v>
      </c>
      <c r="C302" s="102"/>
      <c r="D302" s="144" t="s">
        <v>466</v>
      </c>
      <c r="E302" s="108">
        <f>E306</f>
        <v>0</v>
      </c>
      <c r="F302" s="108">
        <f>F306+F303</f>
        <v>4487.50986</v>
      </c>
      <c r="G302" s="107">
        <f t="shared" si="51"/>
        <v>4487.50986</v>
      </c>
      <c r="H302" s="107">
        <f>H306</f>
        <v>0</v>
      </c>
      <c r="I302" s="108">
        <f>I306+I303</f>
        <v>2157.93487</v>
      </c>
      <c r="J302" s="107">
        <f t="shared" si="52"/>
        <v>2157.93487</v>
      </c>
      <c r="K302" s="145">
        <f t="shared" si="53"/>
        <v>48.08757946662205</v>
      </c>
    </row>
    <row r="303" spans="1:11" ht="50.25">
      <c r="A303" s="102"/>
      <c r="B303" s="102" t="s">
        <v>818</v>
      </c>
      <c r="C303" s="102"/>
      <c r="D303" s="144" t="s">
        <v>819</v>
      </c>
      <c r="E303" s="107">
        <f aca="true" t="shared" si="54" ref="E303:I304">E304</f>
        <v>0</v>
      </c>
      <c r="F303" s="107">
        <f t="shared" si="54"/>
        <v>2329.521</v>
      </c>
      <c r="G303" s="112">
        <f>E303+F303</f>
        <v>2329.521</v>
      </c>
      <c r="H303" s="107">
        <f t="shared" si="54"/>
        <v>0</v>
      </c>
      <c r="I303" s="107">
        <f t="shared" si="54"/>
        <v>0</v>
      </c>
      <c r="J303" s="112">
        <f>H303+I303</f>
        <v>0</v>
      </c>
      <c r="K303" s="155">
        <f>J303/G303*100</f>
        <v>0</v>
      </c>
    </row>
    <row r="304" spans="1:11" ht="33.75">
      <c r="A304" s="102"/>
      <c r="B304" s="102"/>
      <c r="C304" s="102" t="s">
        <v>143</v>
      </c>
      <c r="D304" s="144" t="s">
        <v>14</v>
      </c>
      <c r="E304" s="107">
        <f t="shared" si="54"/>
        <v>0</v>
      </c>
      <c r="F304" s="107">
        <f t="shared" si="54"/>
        <v>2329.521</v>
      </c>
      <c r="G304" s="112">
        <f>E304+F304</f>
        <v>2329.521</v>
      </c>
      <c r="H304" s="107">
        <f t="shared" si="54"/>
        <v>0</v>
      </c>
      <c r="I304" s="107">
        <f t="shared" si="54"/>
        <v>0</v>
      </c>
      <c r="J304" s="112">
        <f>H304+I304</f>
        <v>0</v>
      </c>
      <c r="K304" s="155">
        <f>J304/G304*100</f>
        <v>0</v>
      </c>
    </row>
    <row r="305" spans="1:11" ht="33.75">
      <c r="A305" s="102"/>
      <c r="B305" s="102"/>
      <c r="C305" s="102" t="s">
        <v>145</v>
      </c>
      <c r="D305" s="144" t="s">
        <v>814</v>
      </c>
      <c r="E305" s="107">
        <v>0</v>
      </c>
      <c r="F305" s="112">
        <v>2329.521</v>
      </c>
      <c r="G305" s="112">
        <f>E305+F305</f>
        <v>2329.521</v>
      </c>
      <c r="H305" s="107">
        <v>0</v>
      </c>
      <c r="I305" s="112">
        <v>0</v>
      </c>
      <c r="J305" s="112">
        <f>H305+I305</f>
        <v>0</v>
      </c>
      <c r="K305" s="155">
        <f>J305/G305*100</f>
        <v>0</v>
      </c>
    </row>
    <row r="306" spans="1:11" ht="33.75">
      <c r="A306" s="102"/>
      <c r="B306" s="150" t="s">
        <v>804</v>
      </c>
      <c r="C306" s="102"/>
      <c r="D306" s="144" t="s">
        <v>813</v>
      </c>
      <c r="E306" s="108">
        <f>E309</f>
        <v>0</v>
      </c>
      <c r="F306" s="108">
        <f>F309+F307</f>
        <v>2157.98886</v>
      </c>
      <c r="G306" s="107">
        <f t="shared" si="51"/>
        <v>2157.98886</v>
      </c>
      <c r="H306" s="107">
        <f>H309</f>
        <v>0</v>
      </c>
      <c r="I306" s="107">
        <f>I309+I307</f>
        <v>2157.93487</v>
      </c>
      <c r="J306" s="107">
        <f t="shared" si="52"/>
        <v>2157.93487</v>
      </c>
      <c r="K306" s="145">
        <f t="shared" si="53"/>
        <v>99.99749813351679</v>
      </c>
    </row>
    <row r="307" spans="1:11" ht="33.75">
      <c r="A307" s="102"/>
      <c r="B307" s="150"/>
      <c r="C307" s="102" t="s">
        <v>143</v>
      </c>
      <c r="D307" s="144" t="s">
        <v>14</v>
      </c>
      <c r="E307" s="108"/>
      <c r="F307" s="108">
        <f>F308</f>
        <v>2059.62893</v>
      </c>
      <c r="G307" s="107">
        <f t="shared" si="51"/>
        <v>2059.62893</v>
      </c>
      <c r="H307" s="107"/>
      <c r="I307" s="107">
        <f>I308</f>
        <v>2059.57494</v>
      </c>
      <c r="J307" s="107">
        <f t="shared" si="52"/>
        <v>2059.57494</v>
      </c>
      <c r="K307" s="145">
        <f t="shared" si="53"/>
        <v>99.99737865402774</v>
      </c>
    </row>
    <row r="308" spans="1:11" ht="33.75">
      <c r="A308" s="102"/>
      <c r="B308" s="150"/>
      <c r="C308" s="102" t="s">
        <v>145</v>
      </c>
      <c r="D308" s="144" t="s">
        <v>15</v>
      </c>
      <c r="E308" s="108"/>
      <c r="F308" s="108">
        <f>'вкр 2014-3'!H661</f>
        <v>2059.62893</v>
      </c>
      <c r="G308" s="107">
        <f t="shared" si="51"/>
        <v>2059.62893</v>
      </c>
      <c r="H308" s="107"/>
      <c r="I308" s="107">
        <f>'вкр 2014-3'!K661</f>
        <v>2059.57494</v>
      </c>
      <c r="J308" s="107">
        <f t="shared" si="52"/>
        <v>2059.57494</v>
      </c>
      <c r="K308" s="145">
        <f t="shared" si="53"/>
        <v>99.99737865402774</v>
      </c>
    </row>
    <row r="309" spans="1:11" ht="18.75">
      <c r="A309" s="102"/>
      <c r="B309" s="150"/>
      <c r="C309" s="102" t="s">
        <v>166</v>
      </c>
      <c r="D309" s="144" t="s">
        <v>150</v>
      </c>
      <c r="E309" s="108">
        <f>E310</f>
        <v>0</v>
      </c>
      <c r="F309" s="108">
        <f>F310</f>
        <v>98.35993</v>
      </c>
      <c r="G309" s="107">
        <f t="shared" si="51"/>
        <v>98.35993</v>
      </c>
      <c r="H309" s="107">
        <f>H310</f>
        <v>0</v>
      </c>
      <c r="I309" s="107">
        <f>I310</f>
        <v>98.35993</v>
      </c>
      <c r="J309" s="107">
        <f t="shared" si="52"/>
        <v>98.35993</v>
      </c>
      <c r="K309" s="145">
        <f t="shared" si="53"/>
        <v>100</v>
      </c>
    </row>
    <row r="310" spans="1:11" ht="18.75">
      <c r="A310" s="102"/>
      <c r="B310" s="150"/>
      <c r="C310" s="102" t="s">
        <v>167</v>
      </c>
      <c r="D310" s="144" t="s">
        <v>168</v>
      </c>
      <c r="E310" s="108">
        <f>'вкр 2014-3'!G96</f>
        <v>0</v>
      </c>
      <c r="F310" s="108">
        <f>'вкр 2014-3'!H96</f>
        <v>98.35993</v>
      </c>
      <c r="G310" s="107">
        <f t="shared" si="51"/>
        <v>98.35993</v>
      </c>
      <c r="H310" s="107">
        <f>'вкр 2014-3'!J96</f>
        <v>0</v>
      </c>
      <c r="I310" s="107">
        <f>'вкр 2014-3'!K96</f>
        <v>98.35993</v>
      </c>
      <c r="J310" s="107">
        <f t="shared" si="52"/>
        <v>98.35993</v>
      </c>
      <c r="K310" s="145">
        <f t="shared" si="53"/>
        <v>100</v>
      </c>
    </row>
    <row r="311" spans="1:11" ht="33.75">
      <c r="A311" s="102"/>
      <c r="B311" s="102" t="s">
        <v>536</v>
      </c>
      <c r="C311" s="102"/>
      <c r="D311" s="144" t="s">
        <v>803</v>
      </c>
      <c r="E311" s="107">
        <f aca="true" t="shared" si="55" ref="E311:I312">E312</f>
        <v>0</v>
      </c>
      <c r="F311" s="107">
        <f t="shared" si="55"/>
        <v>3382.16471</v>
      </c>
      <c r="G311" s="112">
        <f aca="true" t="shared" si="56" ref="G311:G316">E311+F311</f>
        <v>3382.16471</v>
      </c>
      <c r="H311" s="107">
        <f t="shared" si="55"/>
        <v>0</v>
      </c>
      <c r="I311" s="107">
        <f t="shared" si="55"/>
        <v>3382.16471</v>
      </c>
      <c r="J311" s="112">
        <f aca="true" t="shared" si="57" ref="J311:J316">H311+I311</f>
        <v>3382.16471</v>
      </c>
      <c r="K311" s="155">
        <f t="shared" si="53"/>
        <v>100</v>
      </c>
    </row>
    <row r="312" spans="1:11" ht="33.75">
      <c r="A312" s="102"/>
      <c r="B312" s="102"/>
      <c r="C312" s="102" t="s">
        <v>143</v>
      </c>
      <c r="D312" s="144" t="s">
        <v>14</v>
      </c>
      <c r="E312" s="107">
        <f t="shared" si="55"/>
        <v>0</v>
      </c>
      <c r="F312" s="107">
        <f t="shared" si="55"/>
        <v>3382.16471</v>
      </c>
      <c r="G312" s="112">
        <f t="shared" si="56"/>
        <v>3382.16471</v>
      </c>
      <c r="H312" s="107">
        <f t="shared" si="55"/>
        <v>0</v>
      </c>
      <c r="I312" s="107">
        <f t="shared" si="55"/>
        <v>3382.16471</v>
      </c>
      <c r="J312" s="112">
        <f t="shared" si="57"/>
        <v>3382.16471</v>
      </c>
      <c r="K312" s="155">
        <f t="shared" si="53"/>
        <v>100</v>
      </c>
    </row>
    <row r="313" spans="1:11" ht="33.75">
      <c r="A313" s="102"/>
      <c r="B313" s="102"/>
      <c r="C313" s="102" t="s">
        <v>145</v>
      </c>
      <c r="D313" s="144" t="s">
        <v>814</v>
      </c>
      <c r="E313" s="107">
        <v>0</v>
      </c>
      <c r="F313" s="112">
        <v>3382.16471</v>
      </c>
      <c r="G313" s="112">
        <f t="shared" si="56"/>
        <v>3382.16471</v>
      </c>
      <c r="H313" s="107">
        <v>0</v>
      </c>
      <c r="I313" s="112">
        <v>3382.16471</v>
      </c>
      <c r="J313" s="112">
        <f t="shared" si="57"/>
        <v>3382.16471</v>
      </c>
      <c r="K313" s="155">
        <f t="shared" si="53"/>
        <v>100</v>
      </c>
    </row>
    <row r="314" spans="1:11" ht="33.75">
      <c r="A314" s="102"/>
      <c r="B314" s="102" t="s">
        <v>873</v>
      </c>
      <c r="C314" s="102"/>
      <c r="D314" s="144" t="s">
        <v>802</v>
      </c>
      <c r="E314" s="107">
        <f aca="true" t="shared" si="58" ref="E314:I315">E315</f>
        <v>0</v>
      </c>
      <c r="F314" s="107">
        <f t="shared" si="58"/>
        <v>75.42</v>
      </c>
      <c r="G314" s="112">
        <f t="shared" si="56"/>
        <v>75.42</v>
      </c>
      <c r="H314" s="107">
        <f t="shared" si="58"/>
        <v>0</v>
      </c>
      <c r="I314" s="107">
        <f t="shared" si="58"/>
        <v>75.42</v>
      </c>
      <c r="J314" s="112">
        <f t="shared" si="57"/>
        <v>75.42</v>
      </c>
      <c r="K314" s="155">
        <f t="shared" si="53"/>
        <v>100</v>
      </c>
    </row>
    <row r="315" spans="1:11" ht="33.75">
      <c r="A315" s="102"/>
      <c r="B315" s="102"/>
      <c r="C315" s="102" t="s">
        <v>143</v>
      </c>
      <c r="D315" s="144" t="s">
        <v>14</v>
      </c>
      <c r="E315" s="107">
        <f t="shared" si="58"/>
        <v>0</v>
      </c>
      <c r="F315" s="107">
        <f t="shared" si="58"/>
        <v>75.42</v>
      </c>
      <c r="G315" s="112">
        <f t="shared" si="56"/>
        <v>75.42</v>
      </c>
      <c r="H315" s="107">
        <f t="shared" si="58"/>
        <v>0</v>
      </c>
      <c r="I315" s="107">
        <f t="shared" si="58"/>
        <v>75.42</v>
      </c>
      <c r="J315" s="112">
        <f t="shared" si="57"/>
        <v>75.42</v>
      </c>
      <c r="K315" s="155">
        <f t="shared" si="53"/>
        <v>100</v>
      </c>
    </row>
    <row r="316" spans="1:11" ht="33.75">
      <c r="A316" s="102"/>
      <c r="B316" s="102"/>
      <c r="C316" s="102" t="s">
        <v>145</v>
      </c>
      <c r="D316" s="144" t="s">
        <v>814</v>
      </c>
      <c r="E316" s="107">
        <v>0</v>
      </c>
      <c r="F316" s="112">
        <v>75.42</v>
      </c>
      <c r="G316" s="112">
        <f t="shared" si="56"/>
        <v>75.42</v>
      </c>
      <c r="H316" s="107">
        <v>0</v>
      </c>
      <c r="I316" s="112">
        <v>75.42</v>
      </c>
      <c r="J316" s="112">
        <f t="shared" si="57"/>
        <v>75.42</v>
      </c>
      <c r="K316" s="155">
        <f t="shared" si="53"/>
        <v>100</v>
      </c>
    </row>
    <row r="317" spans="1:11" ht="18.75">
      <c r="A317" s="102" t="s">
        <v>102</v>
      </c>
      <c r="B317" s="102"/>
      <c r="C317" s="102"/>
      <c r="D317" s="144" t="s">
        <v>197</v>
      </c>
      <c r="E317" s="107">
        <f>E346+E318+E336+E324</f>
        <v>1182.7091599999999</v>
      </c>
      <c r="F317" s="107">
        <f>F346+F318+F336+F324</f>
        <v>399.45</v>
      </c>
      <c r="G317" s="112">
        <f>E317+F317</f>
        <v>1582.15916</v>
      </c>
      <c r="H317" s="107">
        <f>H346+H318+H336+H324</f>
        <v>1075.29203</v>
      </c>
      <c r="I317" s="107">
        <f>I346+I318+I336+I324</f>
        <v>266.25</v>
      </c>
      <c r="J317" s="112">
        <f>H317+I317</f>
        <v>1341.54203</v>
      </c>
      <c r="K317" s="145">
        <f t="shared" si="47"/>
        <v>84.79185052406486</v>
      </c>
    </row>
    <row r="318" spans="1:11" ht="50.25">
      <c r="A318" s="102"/>
      <c r="B318" s="102" t="s">
        <v>22</v>
      </c>
      <c r="C318" s="102"/>
      <c r="D318" s="144" t="s">
        <v>339</v>
      </c>
      <c r="E318" s="108">
        <f>E319</f>
        <v>500</v>
      </c>
      <c r="F318" s="108">
        <f>F319</f>
        <v>0</v>
      </c>
      <c r="G318" s="107">
        <f aca="true" t="shared" si="59" ref="G318:G345">SUM(E318:F318)</f>
        <v>500</v>
      </c>
      <c r="H318" s="107">
        <f>H319</f>
        <v>500</v>
      </c>
      <c r="I318" s="107">
        <f>I319</f>
        <v>0</v>
      </c>
      <c r="J318" s="107">
        <f aca="true" t="shared" si="60" ref="J318:J345">SUM(H318:I318)</f>
        <v>500</v>
      </c>
      <c r="K318" s="145">
        <f t="shared" si="47"/>
        <v>100</v>
      </c>
    </row>
    <row r="319" spans="1:11" ht="18.75">
      <c r="A319" s="102"/>
      <c r="B319" s="149" t="s">
        <v>23</v>
      </c>
      <c r="C319" s="149"/>
      <c r="D319" s="144" t="s">
        <v>829</v>
      </c>
      <c r="E319" s="109">
        <f>E322+E320</f>
        <v>500</v>
      </c>
      <c r="F319" s="109">
        <f>F322</f>
        <v>0</v>
      </c>
      <c r="G319" s="107">
        <f t="shared" si="59"/>
        <v>500</v>
      </c>
      <c r="H319" s="109">
        <f>H322+H320</f>
        <v>500</v>
      </c>
      <c r="I319" s="112">
        <f>I322</f>
        <v>0</v>
      </c>
      <c r="J319" s="107">
        <f t="shared" si="60"/>
        <v>500</v>
      </c>
      <c r="K319" s="145">
        <f t="shared" si="47"/>
        <v>100</v>
      </c>
    </row>
    <row r="320" spans="1:11" ht="33.75">
      <c r="A320" s="102"/>
      <c r="B320" s="149"/>
      <c r="C320" s="102" t="s">
        <v>143</v>
      </c>
      <c r="D320" s="144" t="s">
        <v>14</v>
      </c>
      <c r="E320" s="108">
        <f>E321</f>
        <v>5.5</v>
      </c>
      <c r="F320" s="108">
        <f>F321</f>
        <v>0</v>
      </c>
      <c r="G320" s="107">
        <f t="shared" si="59"/>
        <v>5.5</v>
      </c>
      <c r="H320" s="107">
        <f>H321</f>
        <v>5.5</v>
      </c>
      <c r="I320" s="107">
        <f>I321</f>
        <v>0</v>
      </c>
      <c r="J320" s="107">
        <f t="shared" si="60"/>
        <v>5.5</v>
      </c>
      <c r="K320" s="145">
        <f t="shared" si="47"/>
        <v>100</v>
      </c>
    </row>
    <row r="321" spans="1:11" ht="33.75">
      <c r="A321" s="102"/>
      <c r="B321" s="149"/>
      <c r="C321" s="102" t="s">
        <v>145</v>
      </c>
      <c r="D321" s="144" t="s">
        <v>15</v>
      </c>
      <c r="E321" s="108">
        <v>5.5</v>
      </c>
      <c r="F321" s="108">
        <f>'вкр 2014-3'!H668</f>
        <v>0</v>
      </c>
      <c r="G321" s="107">
        <f t="shared" si="59"/>
        <v>5.5</v>
      </c>
      <c r="H321" s="107">
        <v>5.5</v>
      </c>
      <c r="I321" s="107">
        <f>'вкр 2014-3'!K668</f>
        <v>0</v>
      </c>
      <c r="J321" s="107">
        <f t="shared" si="60"/>
        <v>5.5</v>
      </c>
      <c r="K321" s="145">
        <f t="shared" si="47"/>
        <v>100</v>
      </c>
    </row>
    <row r="322" spans="1:11" ht="18.75">
      <c r="A322" s="102"/>
      <c r="B322" s="149"/>
      <c r="C322" s="102" t="s">
        <v>153</v>
      </c>
      <c r="D322" s="144" t="s">
        <v>147</v>
      </c>
      <c r="E322" s="108">
        <f>E323</f>
        <v>494.5</v>
      </c>
      <c r="F322" s="108">
        <f>F323</f>
        <v>0</v>
      </c>
      <c r="G322" s="107">
        <f t="shared" si="59"/>
        <v>494.5</v>
      </c>
      <c r="H322" s="107">
        <f>H323</f>
        <v>494.5</v>
      </c>
      <c r="I322" s="107">
        <f>I323</f>
        <v>0</v>
      </c>
      <c r="J322" s="107">
        <f t="shared" si="60"/>
        <v>494.5</v>
      </c>
      <c r="K322" s="145">
        <f t="shared" si="47"/>
        <v>100</v>
      </c>
    </row>
    <row r="323" spans="1:11" ht="50.25">
      <c r="A323" s="102"/>
      <c r="B323" s="149"/>
      <c r="C323" s="102" t="s">
        <v>247</v>
      </c>
      <c r="D323" s="144" t="s">
        <v>16</v>
      </c>
      <c r="E323" s="108">
        <f>'вкр 2014-3'!G869</f>
        <v>494.5</v>
      </c>
      <c r="F323" s="107"/>
      <c r="G323" s="107">
        <f t="shared" si="59"/>
        <v>494.5</v>
      </c>
      <c r="H323" s="107">
        <f>'вкр 2014-3'!J869</f>
        <v>494.5</v>
      </c>
      <c r="I323" s="107"/>
      <c r="J323" s="107">
        <f t="shared" si="60"/>
        <v>494.5</v>
      </c>
      <c r="K323" s="145">
        <f t="shared" si="47"/>
        <v>100</v>
      </c>
    </row>
    <row r="324" spans="1:11" ht="33.75">
      <c r="A324" s="102"/>
      <c r="B324" s="102" t="s">
        <v>464</v>
      </c>
      <c r="C324" s="102"/>
      <c r="D324" s="144" t="s">
        <v>468</v>
      </c>
      <c r="E324" s="108"/>
      <c r="F324" s="107">
        <f>F325+F332</f>
        <v>399.45</v>
      </c>
      <c r="G324" s="107">
        <f t="shared" si="59"/>
        <v>399.45</v>
      </c>
      <c r="H324" s="107"/>
      <c r="I324" s="107">
        <f>I325+I332</f>
        <v>266.25</v>
      </c>
      <c r="J324" s="107">
        <f t="shared" si="60"/>
        <v>266.25</v>
      </c>
      <c r="K324" s="145">
        <f t="shared" si="47"/>
        <v>66.65414945550133</v>
      </c>
    </row>
    <row r="325" spans="1:11" ht="18.75">
      <c r="A325" s="102"/>
      <c r="B325" s="102" t="s">
        <v>465</v>
      </c>
      <c r="C325" s="102"/>
      <c r="D325" s="144" t="s">
        <v>466</v>
      </c>
      <c r="E325" s="108"/>
      <c r="F325" s="107">
        <f>F326+F329</f>
        <v>266.25</v>
      </c>
      <c r="G325" s="107">
        <f t="shared" si="59"/>
        <v>266.25</v>
      </c>
      <c r="H325" s="107"/>
      <c r="I325" s="107">
        <f>I326+I329</f>
        <v>266.25</v>
      </c>
      <c r="J325" s="107">
        <f t="shared" si="60"/>
        <v>266.25</v>
      </c>
      <c r="K325" s="145">
        <f t="shared" si="47"/>
        <v>100</v>
      </c>
    </row>
    <row r="326" spans="1:11" ht="50.25">
      <c r="A326" s="102"/>
      <c r="B326" s="102" t="s">
        <v>818</v>
      </c>
      <c r="C326" s="102"/>
      <c r="D326" s="144" t="s">
        <v>819</v>
      </c>
      <c r="E326" s="108"/>
      <c r="F326" s="107">
        <f>F327</f>
        <v>219.45</v>
      </c>
      <c r="G326" s="107">
        <f t="shared" si="59"/>
        <v>219.45</v>
      </c>
      <c r="H326" s="107"/>
      <c r="I326" s="107">
        <f>I327</f>
        <v>219.45</v>
      </c>
      <c r="J326" s="107">
        <f t="shared" si="60"/>
        <v>219.45</v>
      </c>
      <c r="K326" s="145">
        <f t="shared" si="47"/>
        <v>100</v>
      </c>
    </row>
    <row r="327" spans="1:11" ht="33.75">
      <c r="A327" s="102"/>
      <c r="B327" s="102"/>
      <c r="C327" s="102" t="s">
        <v>143</v>
      </c>
      <c r="D327" s="144" t="s">
        <v>14</v>
      </c>
      <c r="E327" s="108"/>
      <c r="F327" s="107">
        <f>F328</f>
        <v>219.45</v>
      </c>
      <c r="G327" s="107">
        <f t="shared" si="59"/>
        <v>219.45</v>
      </c>
      <c r="H327" s="107"/>
      <c r="I327" s="107">
        <f>I328</f>
        <v>219.45</v>
      </c>
      <c r="J327" s="107">
        <f t="shared" si="60"/>
        <v>219.45</v>
      </c>
      <c r="K327" s="145">
        <f t="shared" si="47"/>
        <v>100</v>
      </c>
    </row>
    <row r="328" spans="1:11" ht="33.75">
      <c r="A328" s="102"/>
      <c r="B328" s="102"/>
      <c r="C328" s="102" t="s">
        <v>145</v>
      </c>
      <c r="D328" s="144" t="s">
        <v>814</v>
      </c>
      <c r="E328" s="108"/>
      <c r="F328" s="107">
        <f>'вкр 2014-3'!H682</f>
        <v>219.45</v>
      </c>
      <c r="G328" s="107">
        <f t="shared" si="59"/>
        <v>219.45</v>
      </c>
      <c r="H328" s="107"/>
      <c r="I328" s="107">
        <f>'вкр 2014-3'!K682</f>
        <v>219.45</v>
      </c>
      <c r="J328" s="107">
        <f t="shared" si="60"/>
        <v>219.45</v>
      </c>
      <c r="K328" s="145">
        <f t="shared" si="47"/>
        <v>100</v>
      </c>
    </row>
    <row r="329" spans="1:11" ht="50.25">
      <c r="A329" s="102"/>
      <c r="B329" s="149" t="s">
        <v>519</v>
      </c>
      <c r="C329" s="102"/>
      <c r="D329" s="144" t="s">
        <v>865</v>
      </c>
      <c r="E329" s="107">
        <f>E330</f>
        <v>0</v>
      </c>
      <c r="F329" s="107">
        <f>F330</f>
        <v>46.8</v>
      </c>
      <c r="G329" s="107">
        <f t="shared" si="59"/>
        <v>46.8</v>
      </c>
      <c r="H329" s="107">
        <f>H330</f>
        <v>0</v>
      </c>
      <c r="I329" s="107">
        <f>I330</f>
        <v>46.8</v>
      </c>
      <c r="J329" s="107">
        <f t="shared" si="60"/>
        <v>46.8</v>
      </c>
      <c r="K329" s="155">
        <f t="shared" si="47"/>
        <v>100</v>
      </c>
    </row>
    <row r="330" spans="1:11" ht="18.75">
      <c r="A330" s="102"/>
      <c r="B330" s="149"/>
      <c r="C330" s="102" t="s">
        <v>153</v>
      </c>
      <c r="D330" s="144" t="s">
        <v>147</v>
      </c>
      <c r="E330" s="107">
        <f>E331</f>
        <v>0</v>
      </c>
      <c r="F330" s="108">
        <f>F331</f>
        <v>46.8</v>
      </c>
      <c r="G330" s="107">
        <f t="shared" si="59"/>
        <v>46.8</v>
      </c>
      <c r="H330" s="107">
        <f>H331</f>
        <v>0</v>
      </c>
      <c r="I330" s="108">
        <f>I331</f>
        <v>46.8</v>
      </c>
      <c r="J330" s="107">
        <f t="shared" si="60"/>
        <v>46.8</v>
      </c>
      <c r="K330" s="155">
        <f t="shared" si="47"/>
        <v>100</v>
      </c>
    </row>
    <row r="331" spans="1:11" ht="50.25">
      <c r="A331" s="102"/>
      <c r="B331" s="149"/>
      <c r="C331" s="102" t="s">
        <v>247</v>
      </c>
      <c r="D331" s="144" t="s">
        <v>16</v>
      </c>
      <c r="E331" s="107"/>
      <c r="F331" s="107">
        <v>46.8</v>
      </c>
      <c r="G331" s="107">
        <f t="shared" si="59"/>
        <v>46.8</v>
      </c>
      <c r="H331" s="107">
        <v>0</v>
      </c>
      <c r="I331" s="107">
        <v>46.8</v>
      </c>
      <c r="J331" s="107">
        <f t="shared" si="60"/>
        <v>46.8</v>
      </c>
      <c r="K331" s="155">
        <f t="shared" si="47"/>
        <v>100</v>
      </c>
    </row>
    <row r="332" spans="1:11" ht="18.75">
      <c r="A332" s="102"/>
      <c r="B332" s="149" t="s">
        <v>498</v>
      </c>
      <c r="C332" s="102"/>
      <c r="D332" s="144" t="s">
        <v>502</v>
      </c>
      <c r="E332" s="107">
        <f aca="true" t="shared" si="61" ref="E332:F334">E333</f>
        <v>0</v>
      </c>
      <c r="F332" s="107">
        <f t="shared" si="61"/>
        <v>133.2</v>
      </c>
      <c r="G332" s="107">
        <f t="shared" si="59"/>
        <v>133.2</v>
      </c>
      <c r="H332" s="107">
        <f aca="true" t="shared" si="62" ref="H332:I334">H333</f>
        <v>0</v>
      </c>
      <c r="I332" s="107">
        <f t="shared" si="62"/>
        <v>0</v>
      </c>
      <c r="J332" s="107">
        <f t="shared" si="60"/>
        <v>0</v>
      </c>
      <c r="K332" s="155">
        <f t="shared" si="47"/>
        <v>0</v>
      </c>
    </row>
    <row r="333" spans="1:11" ht="50.25">
      <c r="A333" s="102"/>
      <c r="B333" s="149" t="s">
        <v>863</v>
      </c>
      <c r="C333" s="102"/>
      <c r="D333" s="144" t="s">
        <v>864</v>
      </c>
      <c r="E333" s="107">
        <f t="shared" si="61"/>
        <v>0</v>
      </c>
      <c r="F333" s="107">
        <f t="shared" si="61"/>
        <v>133.2</v>
      </c>
      <c r="G333" s="107">
        <f t="shared" si="59"/>
        <v>133.2</v>
      </c>
      <c r="H333" s="107">
        <f t="shared" si="62"/>
        <v>0</v>
      </c>
      <c r="I333" s="107">
        <f t="shared" si="62"/>
        <v>0</v>
      </c>
      <c r="J333" s="107">
        <f t="shared" si="60"/>
        <v>0</v>
      </c>
      <c r="K333" s="155">
        <f t="shared" si="47"/>
        <v>0</v>
      </c>
    </row>
    <row r="334" spans="1:11" ht="18.75">
      <c r="A334" s="102"/>
      <c r="B334" s="149"/>
      <c r="C334" s="102" t="s">
        <v>153</v>
      </c>
      <c r="D334" s="144" t="s">
        <v>147</v>
      </c>
      <c r="E334" s="107">
        <f t="shared" si="61"/>
        <v>0</v>
      </c>
      <c r="F334" s="108">
        <f t="shared" si="61"/>
        <v>133.2</v>
      </c>
      <c r="G334" s="107">
        <f t="shared" si="59"/>
        <v>133.2</v>
      </c>
      <c r="H334" s="107">
        <f t="shared" si="62"/>
        <v>0</v>
      </c>
      <c r="I334" s="108">
        <f t="shared" si="62"/>
        <v>0</v>
      </c>
      <c r="J334" s="107">
        <f t="shared" si="60"/>
        <v>0</v>
      </c>
      <c r="K334" s="155">
        <f t="shared" si="47"/>
        <v>0</v>
      </c>
    </row>
    <row r="335" spans="1:11" ht="50.25">
      <c r="A335" s="102"/>
      <c r="B335" s="149"/>
      <c r="C335" s="102" t="s">
        <v>247</v>
      </c>
      <c r="D335" s="144" t="s">
        <v>16</v>
      </c>
      <c r="E335" s="107">
        <v>0</v>
      </c>
      <c r="F335" s="107">
        <v>133.2</v>
      </c>
      <c r="G335" s="107">
        <f t="shared" si="59"/>
        <v>133.2</v>
      </c>
      <c r="H335" s="107">
        <v>0</v>
      </c>
      <c r="I335" s="107"/>
      <c r="J335" s="107">
        <f t="shared" si="60"/>
        <v>0</v>
      </c>
      <c r="K335" s="155">
        <f t="shared" si="47"/>
        <v>0</v>
      </c>
    </row>
    <row r="336" spans="1:11" ht="18.75">
      <c r="A336" s="102"/>
      <c r="B336" s="152" t="s">
        <v>450</v>
      </c>
      <c r="C336" s="153"/>
      <c r="D336" s="154" t="s">
        <v>53</v>
      </c>
      <c r="E336" s="108">
        <f>E340+E343+E337</f>
        <v>407.70916</v>
      </c>
      <c r="F336" s="108">
        <f>F340+F343</f>
        <v>0</v>
      </c>
      <c r="G336" s="107">
        <f t="shared" si="59"/>
        <v>407.70916</v>
      </c>
      <c r="H336" s="107">
        <f>H340+H343+H337</f>
        <v>300.29203</v>
      </c>
      <c r="I336" s="107">
        <f>I340+I343</f>
        <v>0</v>
      </c>
      <c r="J336" s="107">
        <f t="shared" si="60"/>
        <v>300.29203</v>
      </c>
      <c r="K336" s="145">
        <f t="shared" si="47"/>
        <v>73.65349113078548</v>
      </c>
    </row>
    <row r="337" spans="1:11" ht="33.75">
      <c r="A337" s="102"/>
      <c r="B337" s="152" t="s">
        <v>454</v>
      </c>
      <c r="C337" s="153"/>
      <c r="D337" s="144" t="s">
        <v>176</v>
      </c>
      <c r="E337" s="108">
        <f>E338</f>
        <v>130</v>
      </c>
      <c r="F337" s="108"/>
      <c r="G337" s="107">
        <f t="shared" si="59"/>
        <v>130</v>
      </c>
      <c r="H337" s="107">
        <f>H338</f>
        <v>126.22943</v>
      </c>
      <c r="I337" s="107"/>
      <c r="J337" s="107">
        <f t="shared" si="60"/>
        <v>126.22943</v>
      </c>
      <c r="K337" s="145">
        <f t="shared" si="47"/>
        <v>97.09956153846153</v>
      </c>
    </row>
    <row r="338" spans="1:11" ht="33.75">
      <c r="A338" s="102"/>
      <c r="B338" s="152"/>
      <c r="C338" s="102" t="s">
        <v>143</v>
      </c>
      <c r="D338" s="144" t="s">
        <v>14</v>
      </c>
      <c r="E338" s="108">
        <f>E339</f>
        <v>130</v>
      </c>
      <c r="F338" s="108"/>
      <c r="G338" s="107">
        <f t="shared" si="59"/>
        <v>130</v>
      </c>
      <c r="H338" s="107">
        <f>H339</f>
        <v>126.22943</v>
      </c>
      <c r="I338" s="107"/>
      <c r="J338" s="107">
        <f t="shared" si="60"/>
        <v>126.22943</v>
      </c>
      <c r="K338" s="145">
        <f t="shared" si="47"/>
        <v>97.09956153846153</v>
      </c>
    </row>
    <row r="339" spans="1:11" ht="33.75">
      <c r="A339" s="102"/>
      <c r="B339" s="152"/>
      <c r="C339" s="102" t="s">
        <v>145</v>
      </c>
      <c r="D339" s="144" t="s">
        <v>814</v>
      </c>
      <c r="E339" s="108">
        <f>'вкр 2014-3'!G108</f>
        <v>130</v>
      </c>
      <c r="F339" s="108"/>
      <c r="G339" s="107">
        <f t="shared" si="59"/>
        <v>130</v>
      </c>
      <c r="H339" s="107">
        <f>'вкр 2014-3'!J110</f>
        <v>126.22943</v>
      </c>
      <c r="I339" s="107"/>
      <c r="J339" s="107">
        <f t="shared" si="60"/>
        <v>126.22943</v>
      </c>
      <c r="K339" s="145">
        <f t="shared" si="47"/>
        <v>97.09956153846153</v>
      </c>
    </row>
    <row r="340" spans="1:11" ht="18.75">
      <c r="A340" s="102"/>
      <c r="B340" s="102" t="s">
        <v>251</v>
      </c>
      <c r="C340" s="102"/>
      <c r="D340" s="144" t="s">
        <v>270</v>
      </c>
      <c r="E340" s="108">
        <f>E341</f>
        <v>252.80916</v>
      </c>
      <c r="F340" s="108">
        <f>F341</f>
        <v>0</v>
      </c>
      <c r="G340" s="107">
        <f t="shared" si="59"/>
        <v>252.80916</v>
      </c>
      <c r="H340" s="107">
        <f>H341</f>
        <v>149.1626</v>
      </c>
      <c r="I340" s="107">
        <f>I341</f>
        <v>0</v>
      </c>
      <c r="J340" s="107">
        <f t="shared" si="60"/>
        <v>149.1626</v>
      </c>
      <c r="K340" s="145">
        <f t="shared" si="47"/>
        <v>59.002055147052424</v>
      </c>
    </row>
    <row r="341" spans="1:11" ht="33.75">
      <c r="A341" s="102"/>
      <c r="B341" s="102"/>
      <c r="C341" s="102" t="s">
        <v>143</v>
      </c>
      <c r="D341" s="144" t="s">
        <v>14</v>
      </c>
      <c r="E341" s="108">
        <f>E342</f>
        <v>252.80916</v>
      </c>
      <c r="F341" s="108">
        <f>F342</f>
        <v>0</v>
      </c>
      <c r="G341" s="107">
        <f t="shared" si="59"/>
        <v>252.80916</v>
      </c>
      <c r="H341" s="107">
        <f>H342</f>
        <v>149.1626</v>
      </c>
      <c r="I341" s="107">
        <f>I342</f>
        <v>0</v>
      </c>
      <c r="J341" s="107">
        <f t="shared" si="60"/>
        <v>149.1626</v>
      </c>
      <c r="K341" s="145">
        <f t="shared" si="47"/>
        <v>59.002055147052424</v>
      </c>
    </row>
    <row r="342" spans="1:11" ht="33.75">
      <c r="A342" s="102"/>
      <c r="B342" s="102"/>
      <c r="C342" s="102" t="s">
        <v>145</v>
      </c>
      <c r="D342" s="144" t="s">
        <v>814</v>
      </c>
      <c r="E342" s="108">
        <f>'вкр 2014-3'!G113</f>
        <v>252.80916</v>
      </c>
      <c r="F342" s="107"/>
      <c r="G342" s="107">
        <f t="shared" si="59"/>
        <v>252.80916</v>
      </c>
      <c r="H342" s="107">
        <f>'вкр 2014-3'!J113</f>
        <v>149.1626</v>
      </c>
      <c r="I342" s="107"/>
      <c r="J342" s="107">
        <f t="shared" si="60"/>
        <v>149.1626</v>
      </c>
      <c r="K342" s="145">
        <f t="shared" si="47"/>
        <v>59.002055147052424</v>
      </c>
    </row>
    <row r="343" spans="1:11" ht="33.75">
      <c r="A343" s="102"/>
      <c r="B343" s="150" t="s">
        <v>221</v>
      </c>
      <c r="C343" s="102"/>
      <c r="D343" s="144" t="s">
        <v>220</v>
      </c>
      <c r="E343" s="108">
        <f>E344</f>
        <v>24.9</v>
      </c>
      <c r="F343" s="108">
        <f>F344</f>
        <v>0</v>
      </c>
      <c r="G343" s="107">
        <f t="shared" si="59"/>
        <v>24.9</v>
      </c>
      <c r="H343" s="107">
        <f>H344</f>
        <v>24.9</v>
      </c>
      <c r="I343" s="107">
        <f>I344</f>
        <v>0</v>
      </c>
      <c r="J343" s="107">
        <f t="shared" si="60"/>
        <v>24.9</v>
      </c>
      <c r="K343" s="145">
        <f t="shared" si="47"/>
        <v>100</v>
      </c>
    </row>
    <row r="344" spans="1:11" ht="33.75">
      <c r="A344" s="102"/>
      <c r="B344" s="150"/>
      <c r="C344" s="102" t="s">
        <v>143</v>
      </c>
      <c r="D344" s="144" t="s">
        <v>14</v>
      </c>
      <c r="E344" s="108">
        <f>E345</f>
        <v>24.9</v>
      </c>
      <c r="F344" s="108">
        <f>F345</f>
        <v>0</v>
      </c>
      <c r="G344" s="107">
        <f t="shared" si="59"/>
        <v>24.9</v>
      </c>
      <c r="H344" s="107">
        <f>H345</f>
        <v>24.9</v>
      </c>
      <c r="I344" s="107">
        <f>I345</f>
        <v>0</v>
      </c>
      <c r="J344" s="107">
        <f t="shared" si="60"/>
        <v>24.9</v>
      </c>
      <c r="K344" s="145">
        <f t="shared" si="47"/>
        <v>100</v>
      </c>
    </row>
    <row r="345" spans="1:11" ht="33.75">
      <c r="A345" s="102"/>
      <c r="B345" s="150"/>
      <c r="C345" s="102" t="s">
        <v>145</v>
      </c>
      <c r="D345" s="144" t="s">
        <v>814</v>
      </c>
      <c r="E345" s="108">
        <f>'вкр 2014-3'!G686</f>
        <v>24.9</v>
      </c>
      <c r="F345" s="108">
        <f>'вкр 2014-3'!H686</f>
        <v>0</v>
      </c>
      <c r="G345" s="107">
        <f t="shared" si="59"/>
        <v>24.9</v>
      </c>
      <c r="H345" s="107">
        <f>'вкр 2014-3'!J686</f>
        <v>24.9</v>
      </c>
      <c r="I345" s="107">
        <f>'вкр 2014-3'!K686</f>
        <v>0</v>
      </c>
      <c r="J345" s="107">
        <f t="shared" si="60"/>
        <v>24.9</v>
      </c>
      <c r="K345" s="145">
        <f t="shared" si="47"/>
        <v>100</v>
      </c>
    </row>
    <row r="346" spans="1:11" ht="18.75">
      <c r="A346" s="102"/>
      <c r="B346" s="102" t="s">
        <v>294</v>
      </c>
      <c r="C346" s="102"/>
      <c r="D346" s="144" t="s">
        <v>293</v>
      </c>
      <c r="E346" s="108">
        <f aca="true" t="shared" si="63" ref="E346:I348">E347</f>
        <v>275</v>
      </c>
      <c r="F346" s="108">
        <f t="shared" si="63"/>
        <v>0</v>
      </c>
      <c r="G346" s="107">
        <f>SUM(E346:F346)</f>
        <v>275</v>
      </c>
      <c r="H346" s="107">
        <f t="shared" si="63"/>
        <v>275</v>
      </c>
      <c r="I346" s="107">
        <f t="shared" si="63"/>
        <v>0</v>
      </c>
      <c r="J346" s="107">
        <f>SUM(H346:I346)</f>
        <v>275</v>
      </c>
      <c r="K346" s="145">
        <f t="shared" si="47"/>
        <v>100</v>
      </c>
    </row>
    <row r="347" spans="1:11" ht="50.25">
      <c r="A347" s="102"/>
      <c r="B347" s="102" t="s">
        <v>295</v>
      </c>
      <c r="C347" s="102"/>
      <c r="D347" s="144" t="s">
        <v>72</v>
      </c>
      <c r="E347" s="108">
        <f t="shared" si="63"/>
        <v>275</v>
      </c>
      <c r="F347" s="108">
        <f t="shared" si="63"/>
        <v>0</v>
      </c>
      <c r="G347" s="107">
        <f>SUM(E347:F347)</f>
        <v>275</v>
      </c>
      <c r="H347" s="107">
        <f t="shared" si="63"/>
        <v>275</v>
      </c>
      <c r="I347" s="107">
        <f t="shared" si="63"/>
        <v>0</v>
      </c>
      <c r="J347" s="107">
        <f>SUM(H347:I347)</f>
        <v>275</v>
      </c>
      <c r="K347" s="145">
        <f t="shared" si="47"/>
        <v>100</v>
      </c>
    </row>
    <row r="348" spans="1:11" ht="18.75">
      <c r="A348" s="102"/>
      <c r="B348" s="102"/>
      <c r="C348" s="102" t="s">
        <v>153</v>
      </c>
      <c r="D348" s="144" t="s">
        <v>147</v>
      </c>
      <c r="E348" s="108">
        <f t="shared" si="63"/>
        <v>275</v>
      </c>
      <c r="F348" s="108">
        <f t="shared" si="63"/>
        <v>0</v>
      </c>
      <c r="G348" s="107">
        <f>SUM(E348:F348)</f>
        <v>275</v>
      </c>
      <c r="H348" s="107">
        <f t="shared" si="63"/>
        <v>275</v>
      </c>
      <c r="I348" s="107">
        <f t="shared" si="63"/>
        <v>0</v>
      </c>
      <c r="J348" s="107">
        <f>SUM(H348:I348)</f>
        <v>275</v>
      </c>
      <c r="K348" s="145">
        <f t="shared" si="47"/>
        <v>100</v>
      </c>
    </row>
    <row r="349" spans="1:11" ht="50.25">
      <c r="A349" s="102"/>
      <c r="B349" s="102"/>
      <c r="C349" s="102" t="s">
        <v>247</v>
      </c>
      <c r="D349" s="144" t="s">
        <v>16</v>
      </c>
      <c r="E349" s="108">
        <f>'вкр 2014-3'!G882</f>
        <v>275</v>
      </c>
      <c r="F349" s="107"/>
      <c r="G349" s="107">
        <f>SUM(E349:F349)</f>
        <v>275</v>
      </c>
      <c r="H349" s="107">
        <f>'вкр 2014-3'!J882</f>
        <v>275</v>
      </c>
      <c r="I349" s="107"/>
      <c r="J349" s="107">
        <f>SUM(H349:I349)</f>
        <v>275</v>
      </c>
      <c r="K349" s="145">
        <f t="shared" si="47"/>
        <v>100</v>
      </c>
    </row>
    <row r="350" spans="1:11" ht="18.75">
      <c r="A350" s="141" t="s">
        <v>103</v>
      </c>
      <c r="B350" s="158"/>
      <c r="C350" s="158"/>
      <c r="D350" s="142" t="s">
        <v>181</v>
      </c>
      <c r="E350" s="111">
        <f>E356+E351+E378</f>
        <v>6800.5724900000005</v>
      </c>
      <c r="F350" s="111">
        <f>F356+F351</f>
        <v>5023.273</v>
      </c>
      <c r="G350" s="111">
        <f>E350+F350</f>
        <v>11823.84549</v>
      </c>
      <c r="H350" s="111">
        <f>H356+H351+H378</f>
        <v>6691.87839</v>
      </c>
      <c r="I350" s="111">
        <f>I356+I351</f>
        <v>1446.84316</v>
      </c>
      <c r="J350" s="111">
        <f>H350+I350</f>
        <v>8138.72155</v>
      </c>
      <c r="K350" s="143">
        <f t="shared" si="47"/>
        <v>68.83311826836128</v>
      </c>
    </row>
    <row r="351" spans="1:11" ht="18.75">
      <c r="A351" s="102" t="s">
        <v>261</v>
      </c>
      <c r="B351" s="102"/>
      <c r="C351" s="102"/>
      <c r="D351" s="144" t="s">
        <v>259</v>
      </c>
      <c r="E351" s="108">
        <f>E352</f>
        <v>79.32</v>
      </c>
      <c r="F351" s="159">
        <f>F352</f>
        <v>0</v>
      </c>
      <c r="G351" s="106">
        <f>SUM(E351:F351)</f>
        <v>79.32</v>
      </c>
      <c r="H351" s="107">
        <f>H352</f>
        <v>79.32</v>
      </c>
      <c r="I351" s="160">
        <f>I352</f>
        <v>0</v>
      </c>
      <c r="J351" s="106">
        <f>SUM(H351:I351)</f>
        <v>79.32</v>
      </c>
      <c r="K351" s="145">
        <f t="shared" si="47"/>
        <v>100</v>
      </c>
    </row>
    <row r="352" spans="1:11" ht="18.75">
      <c r="A352" s="151"/>
      <c r="B352" s="102" t="s">
        <v>450</v>
      </c>
      <c r="C352" s="102"/>
      <c r="D352" s="144" t="s">
        <v>53</v>
      </c>
      <c r="E352" s="108">
        <f>E353</f>
        <v>79.32</v>
      </c>
      <c r="F352" s="112"/>
      <c r="G352" s="112">
        <f>E352+F352</f>
        <v>79.32</v>
      </c>
      <c r="H352" s="107">
        <f>H353</f>
        <v>79.32</v>
      </c>
      <c r="I352" s="112"/>
      <c r="J352" s="112">
        <f>H352+I352</f>
        <v>79.32</v>
      </c>
      <c r="K352" s="145">
        <f t="shared" si="47"/>
        <v>100</v>
      </c>
    </row>
    <row r="353" spans="1:11" ht="18.75">
      <c r="A353" s="151"/>
      <c r="B353" s="102" t="s">
        <v>452</v>
      </c>
      <c r="C353" s="102"/>
      <c r="D353" s="144" t="s">
        <v>843</v>
      </c>
      <c r="E353" s="108">
        <f>E354</f>
        <v>79.32</v>
      </c>
      <c r="F353" s="112"/>
      <c r="G353" s="112">
        <f>E353+F353</f>
        <v>79.32</v>
      </c>
      <c r="H353" s="107">
        <f>H354</f>
        <v>79.32</v>
      </c>
      <c r="I353" s="112"/>
      <c r="J353" s="112">
        <f>H353+I353</f>
        <v>79.32</v>
      </c>
      <c r="K353" s="145">
        <f t="shared" si="47"/>
        <v>100</v>
      </c>
    </row>
    <row r="354" spans="1:11" ht="33.75">
      <c r="A354" s="151"/>
      <c r="B354" s="102"/>
      <c r="C354" s="102" t="s">
        <v>143</v>
      </c>
      <c r="D354" s="144" t="s">
        <v>14</v>
      </c>
      <c r="E354" s="108">
        <f>E355</f>
        <v>79.32</v>
      </c>
      <c r="F354" s="159">
        <f>F355</f>
        <v>0</v>
      </c>
      <c r="G354" s="112">
        <f>E354+F354</f>
        <v>79.32</v>
      </c>
      <c r="H354" s="107">
        <f>H355</f>
        <v>79.32</v>
      </c>
      <c r="I354" s="160">
        <f>I355</f>
        <v>0</v>
      </c>
      <c r="J354" s="112">
        <f>H354+I354</f>
        <v>79.32</v>
      </c>
      <c r="K354" s="145">
        <f t="shared" si="47"/>
        <v>100</v>
      </c>
    </row>
    <row r="355" spans="1:11" ht="33.75">
      <c r="A355" s="141"/>
      <c r="B355" s="102"/>
      <c r="C355" s="102" t="s">
        <v>145</v>
      </c>
      <c r="D355" s="144" t="s">
        <v>15</v>
      </c>
      <c r="E355" s="108">
        <f>'вкр 2014-3'!G119</f>
        <v>79.32</v>
      </c>
      <c r="F355" s="108">
        <f>'вкр 2014-3'!H119</f>
        <v>0</v>
      </c>
      <c r="G355" s="122">
        <f>E355+F355</f>
        <v>79.32</v>
      </c>
      <c r="H355" s="107">
        <f>'вкр 2014-3'!J119</f>
        <v>79.32</v>
      </c>
      <c r="I355" s="107">
        <f>'вкр 2014-3'!K119</f>
        <v>0</v>
      </c>
      <c r="J355" s="122">
        <f>H355+I355</f>
        <v>79.32</v>
      </c>
      <c r="K355" s="145">
        <f t="shared" si="47"/>
        <v>100</v>
      </c>
    </row>
    <row r="356" spans="1:11" ht="18.75">
      <c r="A356" s="102" t="s">
        <v>104</v>
      </c>
      <c r="B356" s="149"/>
      <c r="C356" s="149"/>
      <c r="D356" s="144" t="s">
        <v>183</v>
      </c>
      <c r="E356" s="112">
        <f>E374+E357</f>
        <v>5329.1224</v>
      </c>
      <c r="F356" s="112">
        <f>F374+F357+F363+F370</f>
        <v>5023.273</v>
      </c>
      <c r="G356" s="112">
        <f>E356+F356</f>
        <v>10352.395400000001</v>
      </c>
      <c r="H356" s="112">
        <f>H374+H357</f>
        <v>5314.3283</v>
      </c>
      <c r="I356" s="112">
        <f>I374+I357+I363+I370</f>
        <v>1446.84316</v>
      </c>
      <c r="J356" s="112">
        <f>H356+I356</f>
        <v>6761.17146</v>
      </c>
      <c r="K356" s="145">
        <f t="shared" si="47"/>
        <v>65.31021274554485</v>
      </c>
    </row>
    <row r="357" spans="1:11" ht="66.75">
      <c r="A357" s="102"/>
      <c r="B357" s="102" t="s">
        <v>407</v>
      </c>
      <c r="C357" s="102"/>
      <c r="D357" s="144" t="s">
        <v>2</v>
      </c>
      <c r="E357" s="107">
        <f aca="true" t="shared" si="64" ref="E357:I358">E358</f>
        <v>361.71079</v>
      </c>
      <c r="F357" s="107">
        <f t="shared" si="64"/>
        <v>0</v>
      </c>
      <c r="G357" s="107">
        <f>SUM(E357:F357)</f>
        <v>361.71079</v>
      </c>
      <c r="H357" s="107">
        <f t="shared" si="64"/>
        <v>361.71079</v>
      </c>
      <c r="I357" s="107">
        <f t="shared" si="64"/>
        <v>0</v>
      </c>
      <c r="J357" s="107">
        <f>SUM(H357:I357)</f>
        <v>361.71079</v>
      </c>
      <c r="K357" s="155">
        <f t="shared" si="47"/>
        <v>100</v>
      </c>
    </row>
    <row r="358" spans="1:11" ht="33.75">
      <c r="A358" s="102"/>
      <c r="B358" s="102" t="s">
        <v>3</v>
      </c>
      <c r="C358" s="102"/>
      <c r="D358" s="144" t="s">
        <v>4</v>
      </c>
      <c r="E358" s="107">
        <f t="shared" si="64"/>
        <v>361.71079</v>
      </c>
      <c r="F358" s="107">
        <f t="shared" si="64"/>
        <v>0</v>
      </c>
      <c r="G358" s="107">
        <f>SUM(E358:F358)</f>
        <v>361.71079</v>
      </c>
      <c r="H358" s="107">
        <f t="shared" si="64"/>
        <v>361.71079</v>
      </c>
      <c r="I358" s="107">
        <f t="shared" si="64"/>
        <v>0</v>
      </c>
      <c r="J358" s="107">
        <f>SUM(H358:I358)</f>
        <v>361.71079</v>
      </c>
      <c r="K358" s="155">
        <f t="shared" si="47"/>
        <v>100</v>
      </c>
    </row>
    <row r="359" spans="1:11" ht="33.75">
      <c r="A359" s="102"/>
      <c r="B359" s="102" t="s">
        <v>870</v>
      </c>
      <c r="C359" s="102"/>
      <c r="D359" s="144" t="s">
        <v>871</v>
      </c>
      <c r="E359" s="107">
        <f>E361</f>
        <v>361.71079</v>
      </c>
      <c r="F359" s="107">
        <f>F361</f>
        <v>0</v>
      </c>
      <c r="G359" s="112">
        <f>E359+F359</f>
        <v>361.71079</v>
      </c>
      <c r="H359" s="107">
        <f>H361</f>
        <v>361.71079</v>
      </c>
      <c r="I359" s="107">
        <f>I361</f>
        <v>0</v>
      </c>
      <c r="J359" s="112">
        <f>H359+I359</f>
        <v>361.71079</v>
      </c>
      <c r="K359" s="155">
        <f t="shared" si="47"/>
        <v>100</v>
      </c>
    </row>
    <row r="360" spans="1:11" ht="66">
      <c r="A360" s="102"/>
      <c r="B360" s="102" t="s">
        <v>872</v>
      </c>
      <c r="C360" s="102"/>
      <c r="D360" s="161" t="s">
        <v>844</v>
      </c>
      <c r="E360" s="107">
        <f>E361</f>
        <v>361.71079</v>
      </c>
      <c r="F360" s="107">
        <f>F361</f>
        <v>0</v>
      </c>
      <c r="G360" s="112">
        <f>E360+F360</f>
        <v>361.71079</v>
      </c>
      <c r="H360" s="107">
        <f>H361</f>
        <v>361.71079</v>
      </c>
      <c r="I360" s="107">
        <f>I361</f>
        <v>0</v>
      </c>
      <c r="J360" s="112">
        <f>H360+I360</f>
        <v>361.71079</v>
      </c>
      <c r="K360" s="155">
        <f t="shared" si="47"/>
        <v>100</v>
      </c>
    </row>
    <row r="361" spans="1:11" ht="18.75">
      <c r="A361" s="102"/>
      <c r="B361" s="102"/>
      <c r="C361" s="102" t="s">
        <v>156</v>
      </c>
      <c r="D361" s="144" t="s">
        <v>157</v>
      </c>
      <c r="E361" s="107">
        <f>E362</f>
        <v>361.71079</v>
      </c>
      <c r="F361" s="107">
        <f>F362</f>
        <v>0</v>
      </c>
      <c r="G361" s="112">
        <f>E361+F361</f>
        <v>361.71079</v>
      </c>
      <c r="H361" s="107">
        <f>H362</f>
        <v>361.71079</v>
      </c>
      <c r="I361" s="107">
        <f>I362</f>
        <v>0</v>
      </c>
      <c r="J361" s="112">
        <f>H361+I361</f>
        <v>361.71079</v>
      </c>
      <c r="K361" s="155">
        <f>J361/G361*100</f>
        <v>100</v>
      </c>
    </row>
    <row r="362" spans="1:11" ht="33.75">
      <c r="A362" s="102"/>
      <c r="B362" s="102"/>
      <c r="C362" s="102" t="s">
        <v>158</v>
      </c>
      <c r="D362" s="144" t="s">
        <v>165</v>
      </c>
      <c r="E362" s="107">
        <v>361.71079</v>
      </c>
      <c r="F362" s="107">
        <v>0</v>
      </c>
      <c r="G362" s="112">
        <f>E362+F362</f>
        <v>361.71079</v>
      </c>
      <c r="H362" s="107">
        <v>361.71079</v>
      </c>
      <c r="I362" s="107">
        <v>0</v>
      </c>
      <c r="J362" s="112">
        <f>H362+I362</f>
        <v>361.71079</v>
      </c>
      <c r="K362" s="155">
        <f>J362/G362*100</f>
        <v>100</v>
      </c>
    </row>
    <row r="363" spans="1:11" ht="18.75">
      <c r="A363" s="102"/>
      <c r="B363" s="102" t="s">
        <v>465</v>
      </c>
      <c r="C363" s="102"/>
      <c r="D363" s="144" t="s">
        <v>466</v>
      </c>
      <c r="E363" s="112"/>
      <c r="F363" s="112">
        <f>F364+F367</f>
        <v>2879.978</v>
      </c>
      <c r="G363" s="112">
        <f aca="true" t="shared" si="65" ref="G363:G373">E363+F363</f>
        <v>2879.978</v>
      </c>
      <c r="H363" s="112"/>
      <c r="I363" s="112">
        <f>I364+I367</f>
        <v>0</v>
      </c>
      <c r="J363" s="112">
        <f aca="true" t="shared" si="66" ref="J363:J373">H363+I363</f>
        <v>0</v>
      </c>
      <c r="K363" s="145">
        <f t="shared" si="47"/>
        <v>0</v>
      </c>
    </row>
    <row r="364" spans="1:11" ht="37.5" customHeight="1">
      <c r="A364" s="102"/>
      <c r="B364" s="102" t="s">
        <v>818</v>
      </c>
      <c r="C364" s="102"/>
      <c r="D364" s="144" t="s">
        <v>848</v>
      </c>
      <c r="E364" s="112"/>
      <c r="F364" s="112">
        <f>F365</f>
        <v>1486.833</v>
      </c>
      <c r="G364" s="112">
        <f t="shared" si="65"/>
        <v>1486.833</v>
      </c>
      <c r="H364" s="112"/>
      <c r="I364" s="112">
        <f>I365</f>
        <v>0</v>
      </c>
      <c r="J364" s="112">
        <f t="shared" si="66"/>
        <v>0</v>
      </c>
      <c r="K364" s="145">
        <f t="shared" si="47"/>
        <v>0</v>
      </c>
    </row>
    <row r="365" spans="1:11" ht="18.75">
      <c r="A365" s="102"/>
      <c r="B365" s="102"/>
      <c r="C365" s="102" t="s">
        <v>156</v>
      </c>
      <c r="D365" s="144" t="s">
        <v>157</v>
      </c>
      <c r="E365" s="112"/>
      <c r="F365" s="112">
        <f>F366</f>
        <v>1486.833</v>
      </c>
      <c r="G365" s="112">
        <f t="shared" si="65"/>
        <v>1486.833</v>
      </c>
      <c r="H365" s="112"/>
      <c r="I365" s="112">
        <f>I366</f>
        <v>0</v>
      </c>
      <c r="J365" s="112">
        <f t="shared" si="66"/>
        <v>0</v>
      </c>
      <c r="K365" s="145">
        <f t="shared" si="47"/>
        <v>0</v>
      </c>
    </row>
    <row r="366" spans="1:11" ht="33.75">
      <c r="A366" s="102"/>
      <c r="B366" s="102"/>
      <c r="C366" s="102" t="s">
        <v>158</v>
      </c>
      <c r="D366" s="144" t="s">
        <v>165</v>
      </c>
      <c r="E366" s="112"/>
      <c r="F366" s="112">
        <f>'вкр 2014-3'!H699</f>
        <v>1486.833</v>
      </c>
      <c r="G366" s="112">
        <f t="shared" si="65"/>
        <v>1486.833</v>
      </c>
      <c r="H366" s="112"/>
      <c r="I366" s="112">
        <f>'вкр 2014-3'!K699</f>
        <v>0</v>
      </c>
      <c r="J366" s="112">
        <f t="shared" si="66"/>
        <v>0</v>
      </c>
      <c r="K366" s="145">
        <f t="shared" si="47"/>
        <v>0</v>
      </c>
    </row>
    <row r="367" spans="1:11" ht="66.75">
      <c r="A367" s="102"/>
      <c r="B367" s="102" t="s">
        <v>508</v>
      </c>
      <c r="C367" s="102"/>
      <c r="D367" s="144" t="s">
        <v>515</v>
      </c>
      <c r="E367" s="112"/>
      <c r="F367" s="112">
        <f>F368</f>
        <v>1393.145</v>
      </c>
      <c r="G367" s="112">
        <f t="shared" si="65"/>
        <v>1393.145</v>
      </c>
      <c r="H367" s="112"/>
      <c r="I367" s="112">
        <f>I368</f>
        <v>0</v>
      </c>
      <c r="J367" s="112">
        <f t="shared" si="66"/>
        <v>0</v>
      </c>
      <c r="K367" s="145">
        <f t="shared" si="47"/>
        <v>0</v>
      </c>
    </row>
    <row r="368" spans="1:11" ht="18.75">
      <c r="A368" s="102"/>
      <c r="B368" s="102"/>
      <c r="C368" s="102" t="s">
        <v>156</v>
      </c>
      <c r="D368" s="144" t="s">
        <v>157</v>
      </c>
      <c r="E368" s="112"/>
      <c r="F368" s="112">
        <f>F369</f>
        <v>1393.145</v>
      </c>
      <c r="G368" s="112">
        <f t="shared" si="65"/>
        <v>1393.145</v>
      </c>
      <c r="H368" s="112"/>
      <c r="I368" s="112">
        <f>I369</f>
        <v>0</v>
      </c>
      <c r="J368" s="112">
        <f t="shared" si="66"/>
        <v>0</v>
      </c>
      <c r="K368" s="145">
        <f t="shared" si="47"/>
        <v>0</v>
      </c>
    </row>
    <row r="369" spans="1:11" ht="33.75">
      <c r="A369" s="102"/>
      <c r="B369" s="102"/>
      <c r="C369" s="102" t="s">
        <v>158</v>
      </c>
      <c r="D369" s="144" t="s">
        <v>165</v>
      </c>
      <c r="E369" s="112"/>
      <c r="F369" s="112">
        <f>'вкр 2014-3'!H702</f>
        <v>1393.145</v>
      </c>
      <c r="G369" s="112">
        <f t="shared" si="65"/>
        <v>1393.145</v>
      </c>
      <c r="H369" s="112"/>
      <c r="I369" s="112">
        <f>'вкр 2014-3'!K702</f>
        <v>0</v>
      </c>
      <c r="J369" s="112">
        <f t="shared" si="66"/>
        <v>0</v>
      </c>
      <c r="K369" s="145">
        <f t="shared" si="47"/>
        <v>0</v>
      </c>
    </row>
    <row r="370" spans="1:11" ht="18.75">
      <c r="A370" s="102"/>
      <c r="B370" s="102" t="s">
        <v>498</v>
      </c>
      <c r="C370" s="102"/>
      <c r="D370" s="144" t="s">
        <v>502</v>
      </c>
      <c r="E370" s="112"/>
      <c r="F370" s="112">
        <f>F371</f>
        <v>2143.295</v>
      </c>
      <c r="G370" s="112">
        <f t="shared" si="65"/>
        <v>2143.295</v>
      </c>
      <c r="H370" s="112"/>
      <c r="I370" s="112">
        <f>I371</f>
        <v>1446.84316</v>
      </c>
      <c r="J370" s="112">
        <f t="shared" si="66"/>
        <v>1446.84316</v>
      </c>
      <c r="K370" s="145">
        <f t="shared" si="47"/>
        <v>67.50555383183368</v>
      </c>
    </row>
    <row r="371" spans="1:11" ht="50.25">
      <c r="A371" s="102"/>
      <c r="B371" s="102" t="s">
        <v>842</v>
      </c>
      <c r="C371" s="102"/>
      <c r="D371" s="144" t="s">
        <v>1</v>
      </c>
      <c r="E371" s="112"/>
      <c r="F371" s="112">
        <f>F372</f>
        <v>2143.295</v>
      </c>
      <c r="G371" s="112">
        <f t="shared" si="65"/>
        <v>2143.295</v>
      </c>
      <c r="H371" s="112"/>
      <c r="I371" s="112">
        <f>I372</f>
        <v>1446.84316</v>
      </c>
      <c r="J371" s="112">
        <f t="shared" si="66"/>
        <v>1446.84316</v>
      </c>
      <c r="K371" s="145">
        <f t="shared" si="47"/>
        <v>67.50555383183368</v>
      </c>
    </row>
    <row r="372" spans="1:11" ht="18.75">
      <c r="A372" s="102"/>
      <c r="B372" s="102"/>
      <c r="C372" s="102" t="s">
        <v>156</v>
      </c>
      <c r="D372" s="144" t="s">
        <v>157</v>
      </c>
      <c r="E372" s="112"/>
      <c r="F372" s="112">
        <f>F373</f>
        <v>2143.295</v>
      </c>
      <c r="G372" s="112">
        <f t="shared" si="65"/>
        <v>2143.295</v>
      </c>
      <c r="H372" s="112"/>
      <c r="I372" s="112">
        <f>I373</f>
        <v>1446.84316</v>
      </c>
      <c r="J372" s="112">
        <f t="shared" si="66"/>
        <v>1446.84316</v>
      </c>
      <c r="K372" s="145">
        <f t="shared" si="47"/>
        <v>67.50555383183368</v>
      </c>
    </row>
    <row r="373" spans="1:11" ht="33.75">
      <c r="A373" s="102"/>
      <c r="B373" s="102"/>
      <c r="C373" s="102" t="s">
        <v>158</v>
      </c>
      <c r="D373" s="144" t="s">
        <v>165</v>
      </c>
      <c r="E373" s="112"/>
      <c r="F373" s="112">
        <f>'вкр 2014-3'!H706</f>
        <v>2143.295</v>
      </c>
      <c r="G373" s="112">
        <f t="shared" si="65"/>
        <v>2143.295</v>
      </c>
      <c r="H373" s="112"/>
      <c r="I373" s="112">
        <f>'вкр 2014-3'!K706</f>
        <v>1446.84316</v>
      </c>
      <c r="J373" s="112">
        <f t="shared" si="66"/>
        <v>1446.84316</v>
      </c>
      <c r="K373" s="145">
        <f t="shared" si="47"/>
        <v>67.50555383183368</v>
      </c>
    </row>
    <row r="374" spans="1:11" ht="33.75">
      <c r="A374" s="102"/>
      <c r="B374" s="102" t="s">
        <v>290</v>
      </c>
      <c r="C374" s="102"/>
      <c r="D374" s="144" t="s">
        <v>830</v>
      </c>
      <c r="E374" s="108">
        <f aca="true" t="shared" si="67" ref="E374:F376">E375</f>
        <v>4967.41161</v>
      </c>
      <c r="F374" s="108">
        <f t="shared" si="67"/>
        <v>0</v>
      </c>
      <c r="G374" s="107">
        <f aca="true" t="shared" si="68" ref="G374:G380">SUM(E374:F374)</f>
        <v>4967.41161</v>
      </c>
      <c r="H374" s="108">
        <f aca="true" t="shared" si="69" ref="H374:I376">H375</f>
        <v>4952.61751</v>
      </c>
      <c r="I374" s="108">
        <f t="shared" si="69"/>
        <v>0</v>
      </c>
      <c r="J374" s="107">
        <f aca="true" t="shared" si="70" ref="J374:J380">SUM(H374:I374)</f>
        <v>4952.61751</v>
      </c>
      <c r="K374" s="145">
        <f t="shared" si="47"/>
        <v>99.70217688483439</v>
      </c>
    </row>
    <row r="375" spans="1:11" ht="33.75">
      <c r="A375" s="102"/>
      <c r="B375" s="102" t="s">
        <v>831</v>
      </c>
      <c r="C375" s="102"/>
      <c r="D375" s="144" t="s">
        <v>184</v>
      </c>
      <c r="E375" s="108">
        <f t="shared" si="67"/>
        <v>4967.41161</v>
      </c>
      <c r="F375" s="108">
        <f t="shared" si="67"/>
        <v>0</v>
      </c>
      <c r="G375" s="107">
        <f t="shared" si="68"/>
        <v>4967.41161</v>
      </c>
      <c r="H375" s="107">
        <f t="shared" si="69"/>
        <v>4952.61751</v>
      </c>
      <c r="I375" s="107">
        <f t="shared" si="69"/>
        <v>0</v>
      </c>
      <c r="J375" s="107">
        <f t="shared" si="70"/>
        <v>4952.61751</v>
      </c>
      <c r="K375" s="145">
        <f t="shared" si="47"/>
        <v>99.70217688483439</v>
      </c>
    </row>
    <row r="376" spans="1:11" ht="33.75">
      <c r="A376" s="102"/>
      <c r="B376" s="102"/>
      <c r="C376" s="102" t="s">
        <v>143</v>
      </c>
      <c r="D376" s="144" t="s">
        <v>14</v>
      </c>
      <c r="E376" s="108">
        <f t="shared" si="67"/>
        <v>4967.41161</v>
      </c>
      <c r="F376" s="108">
        <f t="shared" si="67"/>
        <v>0</v>
      </c>
      <c r="G376" s="107">
        <f t="shared" si="68"/>
        <v>4967.41161</v>
      </c>
      <c r="H376" s="107">
        <f t="shared" si="69"/>
        <v>4952.61751</v>
      </c>
      <c r="I376" s="107">
        <f t="shared" si="69"/>
        <v>0</v>
      </c>
      <c r="J376" s="107">
        <f t="shared" si="70"/>
        <v>4952.61751</v>
      </c>
      <c r="K376" s="145">
        <f t="shared" si="47"/>
        <v>99.70217688483439</v>
      </c>
    </row>
    <row r="377" spans="1:11" ht="33.75">
      <c r="A377" s="102"/>
      <c r="B377" s="102"/>
      <c r="C377" s="102" t="s">
        <v>145</v>
      </c>
      <c r="D377" s="144" t="s">
        <v>814</v>
      </c>
      <c r="E377" s="108">
        <f>'вкр 2014-3'!G124</f>
        <v>4967.41161</v>
      </c>
      <c r="F377" s="108">
        <f>'вкр 2014-3'!H124</f>
        <v>0</v>
      </c>
      <c r="G377" s="107">
        <f t="shared" si="68"/>
        <v>4967.41161</v>
      </c>
      <c r="H377" s="107">
        <f>'вкр 2014-3'!J124</f>
        <v>4952.61751</v>
      </c>
      <c r="I377" s="107">
        <f>'вкр 2014-3'!K124</f>
        <v>0</v>
      </c>
      <c r="J377" s="107">
        <f t="shared" si="70"/>
        <v>4952.61751</v>
      </c>
      <c r="K377" s="145">
        <f t="shared" si="47"/>
        <v>99.70217688483439</v>
      </c>
    </row>
    <row r="378" spans="1:11" ht="18.75">
      <c r="A378" s="102" t="s">
        <v>9</v>
      </c>
      <c r="B378" s="102"/>
      <c r="C378" s="102"/>
      <c r="D378" s="144" t="s">
        <v>8</v>
      </c>
      <c r="E378" s="108">
        <f>E379+E385</f>
        <v>1392.13009</v>
      </c>
      <c r="F378" s="107"/>
      <c r="G378" s="107">
        <f t="shared" si="68"/>
        <v>1392.13009</v>
      </c>
      <c r="H378" s="107">
        <f>H379+H385</f>
        <v>1298.23009</v>
      </c>
      <c r="I378" s="107"/>
      <c r="J378" s="107">
        <f t="shared" si="70"/>
        <v>1298.23009</v>
      </c>
      <c r="K378" s="145">
        <f t="shared" si="47"/>
        <v>93.25494070744494</v>
      </c>
    </row>
    <row r="379" spans="1:11" ht="33.75">
      <c r="A379" s="102"/>
      <c r="B379" s="102" t="s">
        <v>290</v>
      </c>
      <c r="C379" s="102"/>
      <c r="D379" s="144" t="s">
        <v>456</v>
      </c>
      <c r="E379" s="108">
        <f>E380</f>
        <v>1342.13009</v>
      </c>
      <c r="F379" s="108">
        <f>F380</f>
        <v>0</v>
      </c>
      <c r="G379" s="107">
        <f t="shared" si="68"/>
        <v>1342.13009</v>
      </c>
      <c r="H379" s="107">
        <f>H380</f>
        <v>1248.23009</v>
      </c>
      <c r="I379" s="107">
        <f>I380</f>
        <v>0</v>
      </c>
      <c r="J379" s="107">
        <f t="shared" si="70"/>
        <v>1248.23009</v>
      </c>
      <c r="K379" s="145">
        <f t="shared" si="47"/>
        <v>93.00365883310164</v>
      </c>
    </row>
    <row r="380" spans="1:11" ht="18.75">
      <c r="A380" s="102"/>
      <c r="B380" s="102" t="s">
        <v>291</v>
      </c>
      <c r="C380" s="102"/>
      <c r="D380" s="144" t="s">
        <v>825</v>
      </c>
      <c r="E380" s="108">
        <f>E383+E381</f>
        <v>1342.13009</v>
      </c>
      <c r="F380" s="108">
        <f>F383+F381</f>
        <v>0</v>
      </c>
      <c r="G380" s="107">
        <f t="shared" si="68"/>
        <v>1342.13009</v>
      </c>
      <c r="H380" s="107">
        <f>H383+H381</f>
        <v>1248.23009</v>
      </c>
      <c r="I380" s="107">
        <f>I383+I381</f>
        <v>0</v>
      </c>
      <c r="J380" s="107">
        <f t="shared" si="70"/>
        <v>1248.23009</v>
      </c>
      <c r="K380" s="145">
        <f t="shared" si="47"/>
        <v>93.00365883310164</v>
      </c>
    </row>
    <row r="381" spans="1:11" ht="33.75">
      <c r="A381" s="102"/>
      <c r="B381" s="102"/>
      <c r="C381" s="102" t="s">
        <v>143</v>
      </c>
      <c r="D381" s="144" t="s">
        <v>14</v>
      </c>
      <c r="E381" s="108">
        <f>E382</f>
        <v>521.13009</v>
      </c>
      <c r="F381" s="108">
        <f>F382</f>
        <v>0</v>
      </c>
      <c r="G381" s="112">
        <f>E381+F381</f>
        <v>521.13009</v>
      </c>
      <c r="H381" s="107">
        <f>H382</f>
        <v>521.13009</v>
      </c>
      <c r="I381" s="107">
        <f>I382</f>
        <v>0</v>
      </c>
      <c r="J381" s="112">
        <f>H381+I381</f>
        <v>521.13009</v>
      </c>
      <c r="K381" s="145">
        <f t="shared" si="47"/>
        <v>100</v>
      </c>
    </row>
    <row r="382" spans="1:11" ht="33.75">
      <c r="A382" s="102"/>
      <c r="B382" s="102"/>
      <c r="C382" s="102" t="s">
        <v>145</v>
      </c>
      <c r="D382" s="144" t="s">
        <v>814</v>
      </c>
      <c r="E382" s="108">
        <f>'вкр 2014-3'!G888</f>
        <v>521.13009</v>
      </c>
      <c r="F382" s="112">
        <v>0</v>
      </c>
      <c r="G382" s="112">
        <f>E382+F382</f>
        <v>521.13009</v>
      </c>
      <c r="H382" s="107">
        <f>'вкр 2014-3'!J888</f>
        <v>521.13009</v>
      </c>
      <c r="I382" s="112">
        <v>0</v>
      </c>
      <c r="J382" s="112">
        <f>H382+I382</f>
        <v>521.13009</v>
      </c>
      <c r="K382" s="145">
        <f t="shared" si="47"/>
        <v>100</v>
      </c>
    </row>
    <row r="383" spans="1:11" ht="18.75">
      <c r="A383" s="102"/>
      <c r="B383" s="102"/>
      <c r="C383" s="102" t="s">
        <v>166</v>
      </c>
      <c r="D383" s="144" t="s">
        <v>150</v>
      </c>
      <c r="E383" s="108">
        <f>E384</f>
        <v>821</v>
      </c>
      <c r="F383" s="112">
        <f>F384</f>
        <v>0</v>
      </c>
      <c r="G383" s="112">
        <f>E383+F383</f>
        <v>821</v>
      </c>
      <c r="H383" s="107">
        <f>H384</f>
        <v>727.1</v>
      </c>
      <c r="I383" s="112">
        <f>I384</f>
        <v>0</v>
      </c>
      <c r="J383" s="112">
        <f>H383+I383</f>
        <v>727.1</v>
      </c>
      <c r="K383" s="145">
        <f t="shared" si="47"/>
        <v>88.56272838002435</v>
      </c>
    </row>
    <row r="384" spans="1:11" ht="18.75">
      <c r="A384" s="102"/>
      <c r="B384" s="102"/>
      <c r="C384" s="102" t="s">
        <v>167</v>
      </c>
      <c r="D384" s="144" t="s">
        <v>168</v>
      </c>
      <c r="E384" s="108">
        <f>'вкр 2014-3'!G890</f>
        <v>821</v>
      </c>
      <c r="F384" s="108">
        <f>'вкр 2014-3'!H890</f>
        <v>0</v>
      </c>
      <c r="G384" s="112">
        <f aca="true" t="shared" si="71" ref="G384:G391">F384+E384</f>
        <v>821</v>
      </c>
      <c r="H384" s="107">
        <f>'вкр 2014-3'!J890</f>
        <v>727.1</v>
      </c>
      <c r="I384" s="107">
        <f>'вкр 2014-3'!K890</f>
        <v>0</v>
      </c>
      <c r="J384" s="112">
        <f aca="true" t="shared" si="72" ref="J384:J391">I384+H384</f>
        <v>727.1</v>
      </c>
      <c r="K384" s="145">
        <f t="shared" si="47"/>
        <v>88.56272838002435</v>
      </c>
    </row>
    <row r="385" spans="1:11" ht="66.75">
      <c r="A385" s="102"/>
      <c r="B385" s="102" t="s">
        <v>407</v>
      </c>
      <c r="C385" s="102"/>
      <c r="D385" s="144" t="s">
        <v>2</v>
      </c>
      <c r="E385" s="108">
        <f aca="true" t="shared" si="73" ref="E385:I388">E386</f>
        <v>50</v>
      </c>
      <c r="F385" s="108">
        <f t="shared" si="73"/>
        <v>0</v>
      </c>
      <c r="G385" s="112">
        <f t="shared" si="71"/>
        <v>50</v>
      </c>
      <c r="H385" s="107">
        <f t="shared" si="73"/>
        <v>50</v>
      </c>
      <c r="I385" s="107">
        <f t="shared" si="73"/>
        <v>0</v>
      </c>
      <c r="J385" s="112">
        <f t="shared" si="72"/>
        <v>50</v>
      </c>
      <c r="K385" s="145">
        <f t="shared" si="47"/>
        <v>100</v>
      </c>
    </row>
    <row r="386" spans="1:11" ht="33.75">
      <c r="A386" s="102"/>
      <c r="B386" s="102" t="s">
        <v>3</v>
      </c>
      <c r="C386" s="102"/>
      <c r="D386" s="144" t="s">
        <v>4</v>
      </c>
      <c r="E386" s="108">
        <f t="shared" si="73"/>
        <v>50</v>
      </c>
      <c r="F386" s="108">
        <f t="shared" si="73"/>
        <v>0</v>
      </c>
      <c r="G386" s="112">
        <f t="shared" si="71"/>
        <v>50</v>
      </c>
      <c r="H386" s="107">
        <f t="shared" si="73"/>
        <v>50</v>
      </c>
      <c r="I386" s="107">
        <f t="shared" si="73"/>
        <v>0</v>
      </c>
      <c r="J386" s="112">
        <f t="shared" si="72"/>
        <v>50</v>
      </c>
      <c r="K386" s="145">
        <f t="shared" si="47"/>
        <v>100</v>
      </c>
    </row>
    <row r="387" spans="1:11" ht="50.25">
      <c r="A387" s="102"/>
      <c r="B387" s="102" t="s">
        <v>6</v>
      </c>
      <c r="C387" s="102"/>
      <c r="D387" s="144" t="s">
        <v>7</v>
      </c>
      <c r="E387" s="108">
        <f>E388+E390</f>
        <v>50</v>
      </c>
      <c r="F387" s="108">
        <f t="shared" si="73"/>
        <v>0</v>
      </c>
      <c r="G387" s="112">
        <f t="shared" si="71"/>
        <v>50</v>
      </c>
      <c r="H387" s="107">
        <f>H388+H390</f>
        <v>50</v>
      </c>
      <c r="I387" s="107">
        <f>I388+I390</f>
        <v>0</v>
      </c>
      <c r="J387" s="112">
        <f t="shared" si="72"/>
        <v>50</v>
      </c>
      <c r="K387" s="145">
        <f t="shared" si="47"/>
        <v>100</v>
      </c>
    </row>
    <row r="388" spans="1:11" ht="33.75">
      <c r="A388" s="102"/>
      <c r="B388" s="102"/>
      <c r="C388" s="102" t="s">
        <v>198</v>
      </c>
      <c r="D388" s="144" t="s">
        <v>340</v>
      </c>
      <c r="E388" s="108">
        <f t="shared" si="73"/>
        <v>28</v>
      </c>
      <c r="F388" s="108">
        <f t="shared" si="73"/>
        <v>0</v>
      </c>
      <c r="G388" s="112">
        <f t="shared" si="71"/>
        <v>28</v>
      </c>
      <c r="H388" s="107">
        <f t="shared" si="73"/>
        <v>28</v>
      </c>
      <c r="I388" s="107">
        <f t="shared" si="73"/>
        <v>0</v>
      </c>
      <c r="J388" s="112">
        <f t="shared" si="72"/>
        <v>28</v>
      </c>
      <c r="K388" s="145">
        <f t="shared" si="47"/>
        <v>100</v>
      </c>
    </row>
    <row r="389" spans="1:11" ht="39.75" customHeight="1">
      <c r="A389" s="102"/>
      <c r="B389" s="102"/>
      <c r="C389" s="102" t="s">
        <v>841</v>
      </c>
      <c r="D389" s="144" t="s">
        <v>840</v>
      </c>
      <c r="E389" s="108">
        <f>'вкр 2014-3'!G139</f>
        <v>28</v>
      </c>
      <c r="F389" s="108">
        <f>'вкр 2014-3'!H139</f>
        <v>0</v>
      </c>
      <c r="G389" s="112">
        <f t="shared" si="71"/>
        <v>28</v>
      </c>
      <c r="H389" s="107">
        <f>'вкр 2014-3'!J139</f>
        <v>28</v>
      </c>
      <c r="I389" s="107">
        <f>'вкр 2014-3'!K139</f>
        <v>0</v>
      </c>
      <c r="J389" s="112">
        <f t="shared" si="72"/>
        <v>28</v>
      </c>
      <c r="K389" s="145">
        <f t="shared" si="47"/>
        <v>100</v>
      </c>
    </row>
    <row r="390" spans="1:11" ht="18.75">
      <c r="A390" s="102"/>
      <c r="B390" s="102"/>
      <c r="C390" s="102" t="s">
        <v>146</v>
      </c>
      <c r="D390" s="144" t="s">
        <v>147</v>
      </c>
      <c r="E390" s="108">
        <f>E391</f>
        <v>22</v>
      </c>
      <c r="F390" s="108">
        <f>F391</f>
        <v>0</v>
      </c>
      <c r="G390" s="112">
        <f t="shared" si="71"/>
        <v>22</v>
      </c>
      <c r="H390" s="107">
        <f>H391</f>
        <v>22</v>
      </c>
      <c r="I390" s="107">
        <f>I391</f>
        <v>0</v>
      </c>
      <c r="J390" s="112">
        <f t="shared" si="72"/>
        <v>22</v>
      </c>
      <c r="K390" s="145">
        <f>J390/G390*100</f>
        <v>100</v>
      </c>
    </row>
    <row r="391" spans="1:11" ht="50.25">
      <c r="A391" s="102"/>
      <c r="B391" s="102"/>
      <c r="C391" s="162" t="s">
        <v>247</v>
      </c>
      <c r="D391" s="144" t="s">
        <v>16</v>
      </c>
      <c r="E391" s="108">
        <f>'вкр 2014-3'!G141</f>
        <v>22</v>
      </c>
      <c r="F391" s="108">
        <f>'вкр 2014-3'!H141</f>
        <v>0</v>
      </c>
      <c r="G391" s="112">
        <f t="shared" si="71"/>
        <v>22</v>
      </c>
      <c r="H391" s="107">
        <f>'вкр 2014-3'!J141</f>
        <v>22</v>
      </c>
      <c r="I391" s="107">
        <f>'вкр 2014-3'!K141</f>
        <v>0</v>
      </c>
      <c r="J391" s="112">
        <f t="shared" si="72"/>
        <v>22</v>
      </c>
      <c r="K391" s="145">
        <f>J391/G391*100</f>
        <v>100</v>
      </c>
    </row>
    <row r="392" spans="1:11" ht="18.75">
      <c r="A392" s="141" t="s">
        <v>105</v>
      </c>
      <c r="B392" s="141"/>
      <c r="C392" s="141"/>
      <c r="D392" s="142" t="s">
        <v>186</v>
      </c>
      <c r="E392" s="106">
        <f>E393+E459+E557+E589</f>
        <v>112965.86123</v>
      </c>
      <c r="F392" s="106">
        <f>F393+F459+F557+F589</f>
        <v>226227.07600000003</v>
      </c>
      <c r="G392" s="111">
        <f>E392+F392</f>
        <v>339192.93723000004</v>
      </c>
      <c r="H392" s="106">
        <f>H393+H459+H557+H589</f>
        <v>105014.86052</v>
      </c>
      <c r="I392" s="106">
        <f>I393+I459+I557+I589</f>
        <v>198888.478</v>
      </c>
      <c r="J392" s="111">
        <f>H392+I392</f>
        <v>303903.33852</v>
      </c>
      <c r="K392" s="143">
        <f aca="true" t="shared" si="74" ref="K392:K470">J392/G392*100</f>
        <v>89.59601016513182</v>
      </c>
    </row>
    <row r="393" spans="1:11" ht="18.75">
      <c r="A393" s="102" t="s">
        <v>106</v>
      </c>
      <c r="B393" s="102"/>
      <c r="C393" s="102"/>
      <c r="D393" s="144" t="s">
        <v>237</v>
      </c>
      <c r="E393" s="107">
        <f>E394+E426</f>
        <v>33188.75002</v>
      </c>
      <c r="F393" s="107">
        <f>F394+F426</f>
        <v>77769.14</v>
      </c>
      <c r="G393" s="112">
        <f>E393+F393</f>
        <v>110957.89001999999</v>
      </c>
      <c r="H393" s="107">
        <f>H394+H426</f>
        <v>31565.858070000002</v>
      </c>
      <c r="I393" s="107">
        <f>I394+I426</f>
        <v>50671.882639999996</v>
      </c>
      <c r="J393" s="112">
        <f>H393+I393</f>
        <v>82237.74071</v>
      </c>
      <c r="K393" s="145">
        <f t="shared" si="74"/>
        <v>74.1161720858037</v>
      </c>
    </row>
    <row r="394" spans="1:11" ht="33.75">
      <c r="A394" s="102"/>
      <c r="B394" s="102" t="s">
        <v>355</v>
      </c>
      <c r="C394" s="102"/>
      <c r="D394" s="144" t="s">
        <v>356</v>
      </c>
      <c r="E394" s="108">
        <f aca="true" t="shared" si="75" ref="E394:J394">E395+E408</f>
        <v>33188.75002</v>
      </c>
      <c r="F394" s="108">
        <f t="shared" si="75"/>
        <v>0</v>
      </c>
      <c r="G394" s="107">
        <f t="shared" si="75"/>
        <v>33188.75002</v>
      </c>
      <c r="H394" s="107">
        <f t="shared" si="75"/>
        <v>31565.858070000002</v>
      </c>
      <c r="I394" s="107">
        <f t="shared" si="75"/>
        <v>0</v>
      </c>
      <c r="J394" s="107">
        <f t="shared" si="75"/>
        <v>31565.858070000002</v>
      </c>
      <c r="K394" s="145">
        <f t="shared" si="74"/>
        <v>95.11011427359566</v>
      </c>
    </row>
    <row r="395" spans="1:11" ht="18.75">
      <c r="A395" s="102"/>
      <c r="B395" s="102" t="s">
        <v>357</v>
      </c>
      <c r="C395" s="102"/>
      <c r="D395" s="163" t="s">
        <v>354</v>
      </c>
      <c r="E395" s="108">
        <f>E396+E403</f>
        <v>11499.324</v>
      </c>
      <c r="F395" s="108">
        <f>F396</f>
        <v>0</v>
      </c>
      <c r="G395" s="107">
        <f>SUM(E395:F395)</f>
        <v>11499.324</v>
      </c>
      <c r="H395" s="107">
        <f>H396+H403</f>
        <v>11372.379910000001</v>
      </c>
      <c r="I395" s="107">
        <f>I396</f>
        <v>0</v>
      </c>
      <c r="J395" s="107">
        <f>SUM(H395:I395)</f>
        <v>11372.379910000001</v>
      </c>
      <c r="K395" s="145">
        <f t="shared" si="74"/>
        <v>98.89607345614404</v>
      </c>
    </row>
    <row r="396" spans="1:11" ht="33.75">
      <c r="A396" s="102"/>
      <c r="B396" s="102" t="s">
        <v>358</v>
      </c>
      <c r="C396" s="102"/>
      <c r="D396" s="144" t="s">
        <v>359</v>
      </c>
      <c r="E396" s="108">
        <f>E399+E397+E401</f>
        <v>8829.504</v>
      </c>
      <c r="F396" s="108">
        <f>F399+F397+F401</f>
        <v>0</v>
      </c>
      <c r="G396" s="107">
        <f>SUM(E396:F396)</f>
        <v>8829.504</v>
      </c>
      <c r="H396" s="107">
        <f>H399+H397+H401</f>
        <v>8763.103210000001</v>
      </c>
      <c r="I396" s="107">
        <f>I399+I397+I401</f>
        <v>0</v>
      </c>
      <c r="J396" s="107">
        <f>SUM(H396:I396)</f>
        <v>8763.103210000001</v>
      </c>
      <c r="K396" s="145">
        <f t="shared" si="74"/>
        <v>99.24796692996571</v>
      </c>
    </row>
    <row r="397" spans="1:11" ht="83.25">
      <c r="A397" s="102"/>
      <c r="B397" s="102"/>
      <c r="C397" s="102" t="s">
        <v>139</v>
      </c>
      <c r="D397" s="144" t="s">
        <v>11</v>
      </c>
      <c r="E397" s="108">
        <f>E398</f>
        <v>11.688</v>
      </c>
      <c r="F397" s="108">
        <f>F398</f>
        <v>0</v>
      </c>
      <c r="G397" s="107">
        <f>SUM(E397:F397)</f>
        <v>11.688</v>
      </c>
      <c r="H397" s="107">
        <f>H398</f>
        <v>11.688</v>
      </c>
      <c r="I397" s="107">
        <f>I398</f>
        <v>0</v>
      </c>
      <c r="J397" s="107">
        <f>SUM(H397:I397)</f>
        <v>11.688</v>
      </c>
      <c r="K397" s="145">
        <f t="shared" si="74"/>
        <v>100</v>
      </c>
    </row>
    <row r="398" spans="1:11" ht="18.75">
      <c r="A398" s="102"/>
      <c r="B398" s="102"/>
      <c r="C398" s="102" t="s">
        <v>232</v>
      </c>
      <c r="D398" s="144" t="s">
        <v>233</v>
      </c>
      <c r="E398" s="108">
        <f>'вкр 2014-3'!G335</f>
        <v>11.688</v>
      </c>
      <c r="F398" s="108">
        <f>'вкр 2014-3'!H335</f>
        <v>0</v>
      </c>
      <c r="G398" s="107">
        <f>SUM(E398:F398)</f>
        <v>11.688</v>
      </c>
      <c r="H398" s="107">
        <f>'вкр 2014-3'!J335</f>
        <v>11.688</v>
      </c>
      <c r="I398" s="107">
        <f>'вкр 2014-3'!K335</f>
        <v>0</v>
      </c>
      <c r="J398" s="107">
        <f>SUM(H398:I398)</f>
        <v>11.688</v>
      </c>
      <c r="K398" s="145">
        <f t="shared" si="74"/>
        <v>100</v>
      </c>
    </row>
    <row r="399" spans="1:11" ht="33.75">
      <c r="A399" s="102"/>
      <c r="B399" s="102"/>
      <c r="C399" s="102" t="s">
        <v>143</v>
      </c>
      <c r="D399" s="144" t="s">
        <v>14</v>
      </c>
      <c r="E399" s="108">
        <f>E400</f>
        <v>8764.53485</v>
      </c>
      <c r="F399" s="108">
        <f>F400</f>
        <v>0</v>
      </c>
      <c r="G399" s="112">
        <f>E399+F399</f>
        <v>8764.53485</v>
      </c>
      <c r="H399" s="107">
        <f>H400</f>
        <v>8698.13406</v>
      </c>
      <c r="I399" s="107">
        <f>I400</f>
        <v>0</v>
      </c>
      <c r="J399" s="107">
        <f>SUM(H399:I399)</f>
        <v>8698.13406</v>
      </c>
      <c r="K399" s="145">
        <f t="shared" si="74"/>
        <v>99.24239231018632</v>
      </c>
    </row>
    <row r="400" spans="1:11" ht="33.75">
      <c r="A400" s="102"/>
      <c r="B400" s="102"/>
      <c r="C400" s="102" t="s">
        <v>145</v>
      </c>
      <c r="D400" s="144" t="s">
        <v>15</v>
      </c>
      <c r="E400" s="108">
        <f>'вкр 2014-3'!G337</f>
        <v>8764.53485</v>
      </c>
      <c r="F400" s="112"/>
      <c r="G400" s="112">
        <f>E400+F400</f>
        <v>8764.53485</v>
      </c>
      <c r="H400" s="107">
        <f>'вкр 2014-3'!J337</f>
        <v>8698.13406</v>
      </c>
      <c r="I400" s="112"/>
      <c r="J400" s="112">
        <f>H400+I400</f>
        <v>8698.13406</v>
      </c>
      <c r="K400" s="145">
        <f t="shared" si="74"/>
        <v>99.24239231018632</v>
      </c>
    </row>
    <row r="401" spans="1:11" ht="18.75">
      <c r="A401" s="102"/>
      <c r="B401" s="102"/>
      <c r="C401" s="102" t="s">
        <v>146</v>
      </c>
      <c r="D401" s="144" t="s">
        <v>147</v>
      </c>
      <c r="E401" s="108">
        <f>E402</f>
        <v>53.28115</v>
      </c>
      <c r="F401" s="108">
        <f>F402</f>
        <v>0</v>
      </c>
      <c r="G401" s="112">
        <f>E401+F401</f>
        <v>53.28115</v>
      </c>
      <c r="H401" s="107">
        <f>H402</f>
        <v>53.28115</v>
      </c>
      <c r="I401" s="107">
        <f>I402</f>
        <v>0</v>
      </c>
      <c r="J401" s="112">
        <f>H401+I401</f>
        <v>53.28115</v>
      </c>
      <c r="K401" s="145">
        <f t="shared" si="74"/>
        <v>100</v>
      </c>
    </row>
    <row r="402" spans="1:11" ht="18.75">
      <c r="A402" s="102"/>
      <c r="B402" s="102"/>
      <c r="C402" s="102" t="s">
        <v>148</v>
      </c>
      <c r="D402" s="144" t="s">
        <v>17</v>
      </c>
      <c r="E402" s="108">
        <f>'вкр 2014-3'!G339</f>
        <v>53.28115</v>
      </c>
      <c r="F402" s="108">
        <f>'вкр 2014-3'!H339</f>
        <v>0</v>
      </c>
      <c r="G402" s="112">
        <f>E402+F402</f>
        <v>53.28115</v>
      </c>
      <c r="H402" s="107">
        <f>'вкр 2014-3'!J339</f>
        <v>53.28115</v>
      </c>
      <c r="I402" s="107">
        <f>'вкр 2014-3'!K339</f>
        <v>0</v>
      </c>
      <c r="J402" s="112">
        <f>H402+I402</f>
        <v>53.28115</v>
      </c>
      <c r="K402" s="145">
        <f t="shared" si="74"/>
        <v>100</v>
      </c>
    </row>
    <row r="403" spans="1:11" ht="33.75">
      <c r="A403" s="102"/>
      <c r="B403" s="102" t="s">
        <v>361</v>
      </c>
      <c r="C403" s="102"/>
      <c r="D403" s="144" t="s">
        <v>360</v>
      </c>
      <c r="E403" s="108">
        <f>E404+E406</f>
        <v>2669.8199999999997</v>
      </c>
      <c r="F403" s="107"/>
      <c r="G403" s="107">
        <f>SUM(E403:F403)</f>
        <v>2669.8199999999997</v>
      </c>
      <c r="H403" s="107">
        <f>H404+H406</f>
        <v>2609.2767000000003</v>
      </c>
      <c r="I403" s="107"/>
      <c r="J403" s="107">
        <f>SUM(H403:I403)</f>
        <v>2609.2767000000003</v>
      </c>
      <c r="K403" s="145">
        <f t="shared" si="74"/>
        <v>97.73230779603122</v>
      </c>
    </row>
    <row r="404" spans="1:11" ht="33.75">
      <c r="A404" s="102"/>
      <c r="B404" s="102"/>
      <c r="C404" s="102" t="s">
        <v>143</v>
      </c>
      <c r="D404" s="144" t="s">
        <v>14</v>
      </c>
      <c r="E404" s="108">
        <f>E405</f>
        <v>2370.207</v>
      </c>
      <c r="F404" s="108">
        <f>F405</f>
        <v>0</v>
      </c>
      <c r="G404" s="112">
        <f>E404+F404</f>
        <v>2370.207</v>
      </c>
      <c r="H404" s="107">
        <f>H405</f>
        <v>2310.4837</v>
      </c>
      <c r="I404" s="107">
        <f>I405</f>
        <v>0</v>
      </c>
      <c r="J404" s="112">
        <f>H404+I404</f>
        <v>2310.4837</v>
      </c>
      <c r="K404" s="145">
        <f t="shared" si="74"/>
        <v>97.48024961532897</v>
      </c>
    </row>
    <row r="405" spans="1:11" ht="33.75">
      <c r="A405" s="102"/>
      <c r="B405" s="102"/>
      <c r="C405" s="102" t="s">
        <v>145</v>
      </c>
      <c r="D405" s="144" t="s">
        <v>15</v>
      </c>
      <c r="E405" s="108">
        <f>'вкр 2014-3'!G342</f>
        <v>2370.207</v>
      </c>
      <c r="F405" s="112"/>
      <c r="G405" s="112">
        <f>E405+F405</f>
        <v>2370.207</v>
      </c>
      <c r="H405" s="107">
        <f>'вкр 2014-3'!J342</f>
        <v>2310.4837</v>
      </c>
      <c r="I405" s="112"/>
      <c r="J405" s="112">
        <f>H405+I405</f>
        <v>2310.4837</v>
      </c>
      <c r="K405" s="145">
        <f t="shared" si="74"/>
        <v>97.48024961532897</v>
      </c>
    </row>
    <row r="406" spans="1:11" ht="18.75">
      <c r="A406" s="102"/>
      <c r="B406" s="102"/>
      <c r="C406" s="102" t="s">
        <v>146</v>
      </c>
      <c r="D406" s="144" t="s">
        <v>147</v>
      </c>
      <c r="E406" s="108">
        <f>E407</f>
        <v>299.613</v>
      </c>
      <c r="F406" s="108">
        <f>F407</f>
        <v>0</v>
      </c>
      <c r="G406" s="112">
        <f aca="true" t="shared" si="76" ref="G406:G425">E406+F406</f>
        <v>299.613</v>
      </c>
      <c r="H406" s="107">
        <f>H407</f>
        <v>298.793</v>
      </c>
      <c r="I406" s="107">
        <f>I407</f>
        <v>0</v>
      </c>
      <c r="J406" s="112">
        <f aca="true" t="shared" si="77" ref="J406:J425">H406+I406</f>
        <v>298.793</v>
      </c>
      <c r="K406" s="145">
        <f t="shared" si="74"/>
        <v>99.72631361122515</v>
      </c>
    </row>
    <row r="407" spans="1:11" ht="18.75">
      <c r="A407" s="102"/>
      <c r="B407" s="102"/>
      <c r="C407" s="102" t="s">
        <v>148</v>
      </c>
      <c r="D407" s="144" t="s">
        <v>17</v>
      </c>
      <c r="E407" s="108">
        <f>'вкр 2014-3'!G344</f>
        <v>299.613</v>
      </c>
      <c r="F407" s="112"/>
      <c r="G407" s="112">
        <f t="shared" si="76"/>
        <v>299.613</v>
      </c>
      <c r="H407" s="107">
        <f>'вкр 2014-3'!J344</f>
        <v>298.793</v>
      </c>
      <c r="I407" s="112"/>
      <c r="J407" s="112">
        <f t="shared" si="77"/>
        <v>298.793</v>
      </c>
      <c r="K407" s="145">
        <f t="shared" si="74"/>
        <v>99.72631361122515</v>
      </c>
    </row>
    <row r="408" spans="1:11" ht="33.75">
      <c r="A408" s="102"/>
      <c r="B408" s="102" t="s">
        <v>833</v>
      </c>
      <c r="C408" s="102"/>
      <c r="D408" s="144" t="s">
        <v>309</v>
      </c>
      <c r="E408" s="108">
        <f>E422+E409</f>
        <v>21689.42602</v>
      </c>
      <c r="F408" s="108">
        <f>F422+F409</f>
        <v>0</v>
      </c>
      <c r="G408" s="112">
        <f t="shared" si="76"/>
        <v>21689.42602</v>
      </c>
      <c r="H408" s="107">
        <f>H422+H409</f>
        <v>20193.478160000002</v>
      </c>
      <c r="I408" s="107">
        <f>I422+I409</f>
        <v>0</v>
      </c>
      <c r="J408" s="112">
        <f t="shared" si="77"/>
        <v>20193.478160000002</v>
      </c>
      <c r="K408" s="145">
        <f t="shared" si="74"/>
        <v>93.10287022523984</v>
      </c>
    </row>
    <row r="409" spans="1:11" ht="33.75">
      <c r="A409" s="102"/>
      <c r="B409" s="150" t="s">
        <v>835</v>
      </c>
      <c r="C409" s="102"/>
      <c r="D409" s="144" t="s">
        <v>310</v>
      </c>
      <c r="E409" s="108">
        <f>E410+E413+E416+E419</f>
        <v>15209.089139999998</v>
      </c>
      <c r="F409" s="108">
        <f>F410+F413+F416+F419</f>
        <v>0</v>
      </c>
      <c r="G409" s="112">
        <f t="shared" si="76"/>
        <v>15209.089139999998</v>
      </c>
      <c r="H409" s="107">
        <f>H410+H413+H416+H419</f>
        <v>15158.413340000001</v>
      </c>
      <c r="I409" s="107">
        <f>I410+I413+I416+I419</f>
        <v>0</v>
      </c>
      <c r="J409" s="112">
        <f t="shared" si="77"/>
        <v>15158.413340000001</v>
      </c>
      <c r="K409" s="145">
        <f t="shared" si="74"/>
        <v>99.66680581898413</v>
      </c>
    </row>
    <row r="410" spans="1:11" ht="33.75">
      <c r="A410" s="102"/>
      <c r="B410" s="150" t="s">
        <v>256</v>
      </c>
      <c r="C410" s="102"/>
      <c r="D410" s="144" t="s">
        <v>10</v>
      </c>
      <c r="E410" s="108">
        <f>E411</f>
        <v>13970.85465</v>
      </c>
      <c r="F410" s="108">
        <f>F411</f>
        <v>0</v>
      </c>
      <c r="G410" s="112">
        <f t="shared" si="76"/>
        <v>13970.85465</v>
      </c>
      <c r="H410" s="107">
        <f>H411</f>
        <v>13944.39924</v>
      </c>
      <c r="I410" s="107">
        <f>I411</f>
        <v>0</v>
      </c>
      <c r="J410" s="112">
        <f t="shared" si="77"/>
        <v>13944.39924</v>
      </c>
      <c r="K410" s="145">
        <f t="shared" si="74"/>
        <v>99.81063857106265</v>
      </c>
    </row>
    <row r="411" spans="1:11" ht="18.75">
      <c r="A411" s="102"/>
      <c r="B411" s="150"/>
      <c r="C411" s="102" t="s">
        <v>156</v>
      </c>
      <c r="D411" s="144" t="s">
        <v>157</v>
      </c>
      <c r="E411" s="108">
        <f>E412</f>
        <v>13970.85465</v>
      </c>
      <c r="F411" s="108">
        <f>F412</f>
        <v>0</v>
      </c>
      <c r="G411" s="112">
        <f t="shared" si="76"/>
        <v>13970.85465</v>
      </c>
      <c r="H411" s="107">
        <f>H412</f>
        <v>13944.39924</v>
      </c>
      <c r="I411" s="107">
        <f>I412</f>
        <v>0</v>
      </c>
      <c r="J411" s="112">
        <f t="shared" si="77"/>
        <v>13944.39924</v>
      </c>
      <c r="K411" s="145">
        <f t="shared" si="74"/>
        <v>99.81063857106265</v>
      </c>
    </row>
    <row r="412" spans="1:11" ht="33.75">
      <c r="A412" s="102"/>
      <c r="B412" s="150"/>
      <c r="C412" s="102" t="s">
        <v>158</v>
      </c>
      <c r="D412" s="144" t="s">
        <v>165</v>
      </c>
      <c r="E412" s="108">
        <f>'вкр 2014-3'!G714</f>
        <v>13970.85465</v>
      </c>
      <c r="F412" s="108">
        <f>'вкр 2014-3'!H714</f>
        <v>0</v>
      </c>
      <c r="G412" s="112">
        <f t="shared" si="76"/>
        <v>13970.85465</v>
      </c>
      <c r="H412" s="107">
        <f>'вкр 2014-3'!J714</f>
        <v>13944.39924</v>
      </c>
      <c r="I412" s="107">
        <f>'вкр 2014-3'!K714</f>
        <v>0</v>
      </c>
      <c r="J412" s="112">
        <f t="shared" si="77"/>
        <v>13944.39924</v>
      </c>
      <c r="K412" s="145">
        <f t="shared" si="74"/>
        <v>99.81063857106265</v>
      </c>
    </row>
    <row r="413" spans="1:11" ht="36" customHeight="1">
      <c r="A413" s="102"/>
      <c r="B413" s="150" t="s">
        <v>442</v>
      </c>
      <c r="C413" s="102"/>
      <c r="D413" s="144" t="s">
        <v>443</v>
      </c>
      <c r="E413" s="108">
        <f>E414</f>
        <v>1156.80749</v>
      </c>
      <c r="F413" s="108">
        <f>F414</f>
        <v>0</v>
      </c>
      <c r="G413" s="112">
        <f t="shared" si="76"/>
        <v>1156.80749</v>
      </c>
      <c r="H413" s="107">
        <f>H414</f>
        <v>1132.5871</v>
      </c>
      <c r="I413" s="107">
        <f>I414</f>
        <v>0</v>
      </c>
      <c r="J413" s="112">
        <f t="shared" si="77"/>
        <v>1132.5871</v>
      </c>
      <c r="K413" s="145">
        <f t="shared" si="74"/>
        <v>97.90627306536544</v>
      </c>
    </row>
    <row r="414" spans="1:11" ht="18.75">
      <c r="A414" s="102"/>
      <c r="B414" s="150"/>
      <c r="C414" s="102" t="s">
        <v>156</v>
      </c>
      <c r="D414" s="144" t="s">
        <v>157</v>
      </c>
      <c r="E414" s="108">
        <f>E415</f>
        <v>1156.80749</v>
      </c>
      <c r="F414" s="108">
        <f>F415</f>
        <v>0</v>
      </c>
      <c r="G414" s="112">
        <f t="shared" si="76"/>
        <v>1156.80749</v>
      </c>
      <c r="H414" s="107">
        <f>H415</f>
        <v>1132.5871</v>
      </c>
      <c r="I414" s="107">
        <f>I415</f>
        <v>0</v>
      </c>
      <c r="J414" s="112">
        <f t="shared" si="77"/>
        <v>1132.5871</v>
      </c>
      <c r="K414" s="145">
        <f t="shared" si="74"/>
        <v>97.90627306536544</v>
      </c>
    </row>
    <row r="415" spans="1:11" ht="33.75">
      <c r="A415" s="102"/>
      <c r="B415" s="150"/>
      <c r="C415" s="102" t="s">
        <v>158</v>
      </c>
      <c r="D415" s="144" t="s">
        <v>165</v>
      </c>
      <c r="E415" s="108">
        <f>'вкр 2014-3'!G717</f>
        <v>1156.80749</v>
      </c>
      <c r="F415" s="108">
        <f>'вкр 2014-3'!H717</f>
        <v>0</v>
      </c>
      <c r="G415" s="112">
        <f t="shared" si="76"/>
        <v>1156.80749</v>
      </c>
      <c r="H415" s="107">
        <f>'вкр 2014-3'!J717</f>
        <v>1132.5871</v>
      </c>
      <c r="I415" s="107">
        <f>'вкр 2014-3'!K717</f>
        <v>0</v>
      </c>
      <c r="J415" s="112">
        <f t="shared" si="77"/>
        <v>1132.5871</v>
      </c>
      <c r="K415" s="145">
        <f t="shared" si="74"/>
        <v>97.90627306536544</v>
      </c>
    </row>
    <row r="416" spans="1:11" ht="50.25" hidden="1">
      <c r="A416" s="102"/>
      <c r="B416" s="150" t="s">
        <v>444</v>
      </c>
      <c r="C416" s="102"/>
      <c r="D416" s="144" t="s">
        <v>445</v>
      </c>
      <c r="E416" s="108">
        <f>E417</f>
        <v>0</v>
      </c>
      <c r="F416" s="108">
        <f>F417</f>
        <v>0</v>
      </c>
      <c r="G416" s="112">
        <f t="shared" si="76"/>
        <v>0</v>
      </c>
      <c r="H416" s="107">
        <f>H417</f>
        <v>0</v>
      </c>
      <c r="I416" s="107">
        <f>I417</f>
        <v>0</v>
      </c>
      <c r="J416" s="112">
        <f t="shared" si="77"/>
        <v>0</v>
      </c>
      <c r="K416" s="145" t="e">
        <f t="shared" si="74"/>
        <v>#DIV/0!</v>
      </c>
    </row>
    <row r="417" spans="1:11" ht="18.75" hidden="1">
      <c r="A417" s="102"/>
      <c r="B417" s="150"/>
      <c r="C417" s="102" t="s">
        <v>156</v>
      </c>
      <c r="D417" s="144" t="s">
        <v>157</v>
      </c>
      <c r="E417" s="108">
        <f>E418</f>
        <v>0</v>
      </c>
      <c r="F417" s="108">
        <f>F418</f>
        <v>0</v>
      </c>
      <c r="G417" s="112">
        <f t="shared" si="76"/>
        <v>0</v>
      </c>
      <c r="H417" s="107">
        <f>H418</f>
        <v>0</v>
      </c>
      <c r="I417" s="107">
        <f>I418</f>
        <v>0</v>
      </c>
      <c r="J417" s="112">
        <f t="shared" si="77"/>
        <v>0</v>
      </c>
      <c r="K417" s="145" t="e">
        <f t="shared" si="74"/>
        <v>#DIV/0!</v>
      </c>
    </row>
    <row r="418" spans="1:11" ht="33.75" hidden="1">
      <c r="A418" s="102"/>
      <c r="B418" s="150"/>
      <c r="C418" s="102" t="s">
        <v>158</v>
      </c>
      <c r="D418" s="144" t="s">
        <v>165</v>
      </c>
      <c r="E418" s="108"/>
      <c r="F418" s="108"/>
      <c r="G418" s="112">
        <f t="shared" si="76"/>
        <v>0</v>
      </c>
      <c r="H418" s="107"/>
      <c r="I418" s="107"/>
      <c r="J418" s="112">
        <f t="shared" si="77"/>
        <v>0</v>
      </c>
      <c r="K418" s="145" t="e">
        <f t="shared" si="74"/>
        <v>#DIV/0!</v>
      </c>
    </row>
    <row r="419" spans="1:11" ht="33.75">
      <c r="A419" s="102"/>
      <c r="B419" s="163" t="s">
        <v>801</v>
      </c>
      <c r="C419" s="163"/>
      <c r="D419" s="144" t="s">
        <v>903</v>
      </c>
      <c r="E419" s="108">
        <f>E420</f>
        <v>81.427</v>
      </c>
      <c r="F419" s="108">
        <f>F420</f>
        <v>0</v>
      </c>
      <c r="G419" s="112">
        <f t="shared" si="76"/>
        <v>81.427</v>
      </c>
      <c r="H419" s="107">
        <f>H420</f>
        <v>81.427</v>
      </c>
      <c r="I419" s="107">
        <f>I420</f>
        <v>0</v>
      </c>
      <c r="J419" s="112">
        <f t="shared" si="77"/>
        <v>81.427</v>
      </c>
      <c r="K419" s="145">
        <f t="shared" si="74"/>
        <v>100</v>
      </c>
    </row>
    <row r="420" spans="1:11" ht="18.75">
      <c r="A420" s="102"/>
      <c r="B420" s="150"/>
      <c r="C420" s="102" t="s">
        <v>156</v>
      </c>
      <c r="D420" s="144" t="s">
        <v>157</v>
      </c>
      <c r="E420" s="108">
        <f>E421</f>
        <v>81.427</v>
      </c>
      <c r="F420" s="108">
        <f>F421</f>
        <v>0</v>
      </c>
      <c r="G420" s="112">
        <f t="shared" si="76"/>
        <v>81.427</v>
      </c>
      <c r="H420" s="107">
        <f>H421</f>
        <v>81.427</v>
      </c>
      <c r="I420" s="107">
        <f>I421</f>
        <v>0</v>
      </c>
      <c r="J420" s="112">
        <f t="shared" si="77"/>
        <v>81.427</v>
      </c>
      <c r="K420" s="145">
        <f t="shared" si="74"/>
        <v>100</v>
      </c>
    </row>
    <row r="421" spans="1:11" ht="33.75">
      <c r="A421" s="102"/>
      <c r="B421" s="150"/>
      <c r="C421" s="102" t="s">
        <v>158</v>
      </c>
      <c r="D421" s="144" t="s">
        <v>165</v>
      </c>
      <c r="E421" s="108">
        <f>'вкр 2014-3'!G720</f>
        <v>81.427</v>
      </c>
      <c r="F421" s="108">
        <f>'вкр 2014-3'!H720</f>
        <v>0</v>
      </c>
      <c r="G421" s="112">
        <f t="shared" si="76"/>
        <v>81.427</v>
      </c>
      <c r="H421" s="107">
        <f>'вкр 2014-3'!J720</f>
        <v>81.427</v>
      </c>
      <c r="I421" s="107">
        <f>'вкр 2014-3'!K720</f>
        <v>0</v>
      </c>
      <c r="J421" s="112">
        <f t="shared" si="77"/>
        <v>81.427</v>
      </c>
      <c r="K421" s="145">
        <f t="shared" si="74"/>
        <v>100</v>
      </c>
    </row>
    <row r="422" spans="1:11" ht="33.75">
      <c r="A422" s="102"/>
      <c r="B422" s="102" t="s">
        <v>834</v>
      </c>
      <c r="C422" s="102"/>
      <c r="D422" s="144" t="s">
        <v>35</v>
      </c>
      <c r="E422" s="108">
        <f aca="true" t="shared" si="78" ref="E422:I423">E423</f>
        <v>6480.33688</v>
      </c>
      <c r="F422" s="108">
        <f t="shared" si="78"/>
        <v>0</v>
      </c>
      <c r="G422" s="112">
        <f t="shared" si="76"/>
        <v>6480.33688</v>
      </c>
      <c r="H422" s="107">
        <f t="shared" si="78"/>
        <v>5035.0648200000005</v>
      </c>
      <c r="I422" s="107">
        <f t="shared" si="78"/>
        <v>0</v>
      </c>
      <c r="J422" s="112">
        <f t="shared" si="77"/>
        <v>5035.0648200000005</v>
      </c>
      <c r="K422" s="145">
        <f t="shared" si="74"/>
        <v>77.69757827775152</v>
      </c>
    </row>
    <row r="423" spans="1:11" ht="33.75">
      <c r="A423" s="102"/>
      <c r="B423" s="102"/>
      <c r="C423" s="102" t="s">
        <v>143</v>
      </c>
      <c r="D423" s="144" t="s">
        <v>14</v>
      </c>
      <c r="E423" s="108">
        <f t="shared" si="78"/>
        <v>6480.33688</v>
      </c>
      <c r="F423" s="108">
        <f t="shared" si="78"/>
        <v>0</v>
      </c>
      <c r="G423" s="112">
        <f t="shared" si="76"/>
        <v>6480.33688</v>
      </c>
      <c r="H423" s="107">
        <f t="shared" si="78"/>
        <v>5035.0648200000005</v>
      </c>
      <c r="I423" s="107">
        <f t="shared" si="78"/>
        <v>0</v>
      </c>
      <c r="J423" s="112">
        <f t="shared" si="77"/>
        <v>5035.0648200000005</v>
      </c>
      <c r="K423" s="145">
        <f t="shared" si="74"/>
        <v>77.69757827775152</v>
      </c>
    </row>
    <row r="424" spans="1:11" ht="33.75">
      <c r="A424" s="102"/>
      <c r="B424" s="102"/>
      <c r="C424" s="102" t="s">
        <v>145</v>
      </c>
      <c r="D424" s="144" t="s">
        <v>15</v>
      </c>
      <c r="E424" s="108">
        <f>'вкр 2014-3'!G348+'вкр 2014-3'!G723</f>
        <v>6480.33688</v>
      </c>
      <c r="F424" s="108">
        <f>'вкр 2014-3'!H348+'вкр 2014-3'!H723</f>
        <v>0</v>
      </c>
      <c r="G424" s="112">
        <f t="shared" si="76"/>
        <v>6480.33688</v>
      </c>
      <c r="H424" s="107">
        <f>'вкр 2014-3'!J348+'вкр 2014-3'!J723</f>
        <v>5035.0648200000005</v>
      </c>
      <c r="I424" s="107">
        <f>'вкр 2014-3'!K348+'вкр 2014-3'!K723</f>
        <v>0</v>
      </c>
      <c r="J424" s="112">
        <f t="shared" si="77"/>
        <v>5035.0648200000005</v>
      </c>
      <c r="K424" s="145">
        <f t="shared" si="74"/>
        <v>77.69757827775152</v>
      </c>
    </row>
    <row r="425" spans="1:11" ht="18.75" hidden="1">
      <c r="A425" s="102"/>
      <c r="B425" s="102"/>
      <c r="C425" s="102"/>
      <c r="D425" s="144" t="s">
        <v>36</v>
      </c>
      <c r="E425" s="108"/>
      <c r="F425" s="108"/>
      <c r="G425" s="112">
        <f t="shared" si="76"/>
        <v>0</v>
      </c>
      <c r="H425" s="107"/>
      <c r="I425" s="107"/>
      <c r="J425" s="112">
        <f t="shared" si="77"/>
        <v>0</v>
      </c>
      <c r="K425" s="145" t="e">
        <f t="shared" si="74"/>
        <v>#DIV/0!</v>
      </c>
    </row>
    <row r="426" spans="1:11" ht="33.75">
      <c r="A426" s="102"/>
      <c r="B426" s="150" t="s">
        <v>464</v>
      </c>
      <c r="C426" s="102"/>
      <c r="D426" s="144" t="s">
        <v>468</v>
      </c>
      <c r="E426" s="108">
        <f>E427</f>
        <v>0</v>
      </c>
      <c r="F426" s="108">
        <f>F427+F455</f>
        <v>77769.14</v>
      </c>
      <c r="G426" s="107">
        <f aca="true" t="shared" si="79" ref="G426:G440">SUM(E426:F426)</f>
        <v>77769.14</v>
      </c>
      <c r="H426" s="107">
        <f>H427</f>
        <v>0</v>
      </c>
      <c r="I426" s="108">
        <f>I427+I455</f>
        <v>50671.882639999996</v>
      </c>
      <c r="J426" s="107">
        <f aca="true" t="shared" si="80" ref="J426:J440">SUM(H426:I426)</f>
        <v>50671.882639999996</v>
      </c>
      <c r="K426" s="145">
        <f t="shared" si="74"/>
        <v>65.15679952227838</v>
      </c>
    </row>
    <row r="427" spans="1:11" ht="18.75">
      <c r="A427" s="102"/>
      <c r="B427" s="150" t="s">
        <v>465</v>
      </c>
      <c r="C427" s="102"/>
      <c r="D427" s="144" t="s">
        <v>466</v>
      </c>
      <c r="E427" s="108">
        <f>E438+E445+E450+E428</f>
        <v>0</v>
      </c>
      <c r="F427" s="108">
        <f>F438+F445+F450+F428+F433</f>
        <v>77269.14</v>
      </c>
      <c r="G427" s="107">
        <f t="shared" si="79"/>
        <v>77269.14</v>
      </c>
      <c r="H427" s="107">
        <f>H438+H445+H450+H428</f>
        <v>0</v>
      </c>
      <c r="I427" s="108">
        <f>I438+I445+I450+I428+I433</f>
        <v>50171.882639999996</v>
      </c>
      <c r="J427" s="107">
        <f t="shared" si="80"/>
        <v>50171.882639999996</v>
      </c>
      <c r="K427" s="145">
        <f t="shared" si="74"/>
        <v>64.93133305223793</v>
      </c>
    </row>
    <row r="428" spans="1:11" ht="50.25">
      <c r="A428" s="102"/>
      <c r="B428" s="150" t="s">
        <v>818</v>
      </c>
      <c r="C428" s="102"/>
      <c r="D428" s="144" t="s">
        <v>819</v>
      </c>
      <c r="E428" s="108">
        <f>E429</f>
        <v>0</v>
      </c>
      <c r="F428" s="108">
        <f>F429+F431</f>
        <v>24193.64</v>
      </c>
      <c r="G428" s="107">
        <f t="shared" si="79"/>
        <v>24193.64</v>
      </c>
      <c r="H428" s="107">
        <f>H429</f>
        <v>0</v>
      </c>
      <c r="I428" s="107">
        <f>I429+I431</f>
        <v>19801.71808</v>
      </c>
      <c r="J428" s="107">
        <f t="shared" si="80"/>
        <v>19801.71808</v>
      </c>
      <c r="K428" s="145">
        <f t="shared" si="74"/>
        <v>81.8467914708163</v>
      </c>
    </row>
    <row r="429" spans="1:11" ht="33.75">
      <c r="A429" s="102"/>
      <c r="B429" s="150"/>
      <c r="C429" s="102" t="s">
        <v>143</v>
      </c>
      <c r="D429" s="144" t="s">
        <v>14</v>
      </c>
      <c r="E429" s="108">
        <f>E430</f>
        <v>0</v>
      </c>
      <c r="F429" s="108">
        <f>F430</f>
        <v>5226</v>
      </c>
      <c r="G429" s="107">
        <f t="shared" si="79"/>
        <v>5226</v>
      </c>
      <c r="H429" s="107">
        <f>H430</f>
        <v>0</v>
      </c>
      <c r="I429" s="107">
        <f>I430</f>
        <v>5226</v>
      </c>
      <c r="J429" s="107">
        <f t="shared" si="80"/>
        <v>5226</v>
      </c>
      <c r="K429" s="145">
        <f t="shared" si="74"/>
        <v>100</v>
      </c>
    </row>
    <row r="430" spans="1:11" ht="33.75">
      <c r="A430" s="102"/>
      <c r="B430" s="150"/>
      <c r="C430" s="102" t="s">
        <v>145</v>
      </c>
      <c r="D430" s="144" t="s">
        <v>15</v>
      </c>
      <c r="E430" s="108">
        <f>'вкр 2014-3'!G353+'вкр 2014-3'!G728</f>
        <v>0</v>
      </c>
      <c r="F430" s="108">
        <f>'вкр 2014-3'!H353+'вкр 2014-3'!H728</f>
        <v>5226</v>
      </c>
      <c r="G430" s="107">
        <f t="shared" si="79"/>
        <v>5226</v>
      </c>
      <c r="H430" s="107">
        <f>'вкр 2014-3'!J728+'вкр 2014-3'!J353</f>
        <v>0</v>
      </c>
      <c r="I430" s="107">
        <f>'вкр 2014-3'!K728+'вкр 2014-3'!K353</f>
        <v>5226</v>
      </c>
      <c r="J430" s="107">
        <f t="shared" si="80"/>
        <v>5226</v>
      </c>
      <c r="K430" s="145">
        <f t="shared" si="74"/>
        <v>100</v>
      </c>
    </row>
    <row r="431" spans="1:11" ht="18.75">
      <c r="A431" s="102"/>
      <c r="B431" s="150"/>
      <c r="C431" s="102" t="s">
        <v>156</v>
      </c>
      <c r="D431" s="144" t="s">
        <v>157</v>
      </c>
      <c r="E431" s="108"/>
      <c r="F431" s="108">
        <f>F432</f>
        <v>18967.64</v>
      </c>
      <c r="G431" s="107">
        <f t="shared" si="79"/>
        <v>18967.64</v>
      </c>
      <c r="H431" s="107"/>
      <c r="I431" s="107">
        <f>I432</f>
        <v>14575.71808</v>
      </c>
      <c r="J431" s="107">
        <f t="shared" si="80"/>
        <v>14575.71808</v>
      </c>
      <c r="K431" s="145">
        <f t="shared" si="74"/>
        <v>76.84518516800193</v>
      </c>
    </row>
    <row r="432" spans="1:11" ht="33.75">
      <c r="A432" s="102"/>
      <c r="B432" s="150"/>
      <c r="C432" s="102" t="s">
        <v>158</v>
      </c>
      <c r="D432" s="144" t="s">
        <v>165</v>
      </c>
      <c r="E432" s="108"/>
      <c r="F432" s="108">
        <f>'вкр 2014-3'!H731</f>
        <v>18967.64</v>
      </c>
      <c r="G432" s="107">
        <f t="shared" si="79"/>
        <v>18967.64</v>
      </c>
      <c r="H432" s="107"/>
      <c r="I432" s="107">
        <f>'вкр 2014-3'!K731</f>
        <v>14575.71808</v>
      </c>
      <c r="J432" s="107">
        <f t="shared" si="80"/>
        <v>14575.71808</v>
      </c>
      <c r="K432" s="145">
        <f t="shared" si="74"/>
        <v>76.84518516800193</v>
      </c>
    </row>
    <row r="433" spans="1:11" ht="66.75">
      <c r="A433" s="102"/>
      <c r="B433" s="102" t="s">
        <v>508</v>
      </c>
      <c r="C433" s="102"/>
      <c r="D433" s="144" t="s">
        <v>869</v>
      </c>
      <c r="E433" s="107">
        <f>E436</f>
        <v>0</v>
      </c>
      <c r="F433" s="107">
        <f>F436+F434</f>
        <v>22653.9</v>
      </c>
      <c r="G433" s="107">
        <f t="shared" si="79"/>
        <v>22653.9</v>
      </c>
      <c r="H433" s="107">
        <f>H436</f>
        <v>0</v>
      </c>
      <c r="I433" s="107">
        <f>I436+I434</f>
        <v>0</v>
      </c>
      <c r="J433" s="107">
        <f t="shared" si="80"/>
        <v>0</v>
      </c>
      <c r="K433" s="155">
        <f t="shared" si="74"/>
        <v>0</v>
      </c>
    </row>
    <row r="434" spans="1:11" ht="33.75">
      <c r="A434" s="102"/>
      <c r="B434" s="102"/>
      <c r="C434" s="102" t="s">
        <v>143</v>
      </c>
      <c r="D434" s="144" t="s">
        <v>14</v>
      </c>
      <c r="E434" s="107">
        <f>E435</f>
        <v>0</v>
      </c>
      <c r="F434" s="108">
        <f>F435</f>
        <v>4330.1</v>
      </c>
      <c r="G434" s="107">
        <f t="shared" si="79"/>
        <v>4330.1</v>
      </c>
      <c r="H434" s="107">
        <f>H435</f>
        <v>0</v>
      </c>
      <c r="I434" s="108">
        <f>I435</f>
        <v>0</v>
      </c>
      <c r="J434" s="107">
        <f t="shared" si="80"/>
        <v>0</v>
      </c>
      <c r="K434" s="155">
        <f t="shared" si="74"/>
        <v>0</v>
      </c>
    </row>
    <row r="435" spans="1:11" ht="33.75">
      <c r="A435" s="102"/>
      <c r="B435" s="102"/>
      <c r="C435" s="102" t="s">
        <v>145</v>
      </c>
      <c r="D435" s="144" t="s">
        <v>814</v>
      </c>
      <c r="E435" s="107"/>
      <c r="F435" s="107">
        <v>4330.1</v>
      </c>
      <c r="G435" s="107">
        <f t="shared" si="79"/>
        <v>4330.1</v>
      </c>
      <c r="H435" s="107"/>
      <c r="I435" s="107">
        <v>0</v>
      </c>
      <c r="J435" s="107">
        <f t="shared" si="80"/>
        <v>0</v>
      </c>
      <c r="K435" s="155">
        <f t="shared" si="74"/>
        <v>0</v>
      </c>
    </row>
    <row r="436" spans="1:11" ht="18.75">
      <c r="A436" s="102"/>
      <c r="B436" s="102"/>
      <c r="C436" s="102" t="s">
        <v>156</v>
      </c>
      <c r="D436" s="144" t="s">
        <v>157</v>
      </c>
      <c r="E436" s="107"/>
      <c r="F436" s="107">
        <f>F437</f>
        <v>18323.8</v>
      </c>
      <c r="G436" s="107">
        <f t="shared" si="79"/>
        <v>18323.8</v>
      </c>
      <c r="H436" s="107"/>
      <c r="I436" s="107">
        <f>I437</f>
        <v>0</v>
      </c>
      <c r="J436" s="107">
        <f t="shared" si="80"/>
        <v>0</v>
      </c>
      <c r="K436" s="155">
        <f t="shared" si="74"/>
        <v>0</v>
      </c>
    </row>
    <row r="437" spans="1:11" ht="33.75">
      <c r="A437" s="102"/>
      <c r="B437" s="102"/>
      <c r="C437" s="102" t="s">
        <v>158</v>
      </c>
      <c r="D437" s="144" t="s">
        <v>165</v>
      </c>
      <c r="E437" s="107"/>
      <c r="F437" s="107">
        <v>18323.8</v>
      </c>
      <c r="G437" s="107">
        <f t="shared" si="79"/>
        <v>18323.8</v>
      </c>
      <c r="H437" s="107"/>
      <c r="I437" s="107">
        <v>0</v>
      </c>
      <c r="J437" s="107">
        <f t="shared" si="80"/>
        <v>0</v>
      </c>
      <c r="K437" s="155">
        <f t="shared" si="74"/>
        <v>0</v>
      </c>
    </row>
    <row r="438" spans="1:11" ht="50.25">
      <c r="A438" s="102"/>
      <c r="B438" s="102" t="s">
        <v>486</v>
      </c>
      <c r="C438" s="102"/>
      <c r="D438" s="144" t="s">
        <v>238</v>
      </c>
      <c r="E438" s="109">
        <f>E439+E443+E441</f>
        <v>0</v>
      </c>
      <c r="F438" s="109">
        <f>F439+F443+F441</f>
        <v>161</v>
      </c>
      <c r="G438" s="107">
        <f t="shared" si="79"/>
        <v>161</v>
      </c>
      <c r="H438" s="112">
        <f>H439+H443+H441</f>
        <v>0</v>
      </c>
      <c r="I438" s="112">
        <f>I439+I443+I441</f>
        <v>150.77397</v>
      </c>
      <c r="J438" s="107">
        <f t="shared" si="80"/>
        <v>150.77397</v>
      </c>
      <c r="K438" s="145">
        <f t="shared" si="74"/>
        <v>93.64842857142857</v>
      </c>
    </row>
    <row r="439" spans="1:11" ht="83.25">
      <c r="A439" s="102"/>
      <c r="B439" s="102"/>
      <c r="C439" s="102" t="s">
        <v>139</v>
      </c>
      <c r="D439" s="144" t="s">
        <v>11</v>
      </c>
      <c r="E439" s="109">
        <f>E440</f>
        <v>0</v>
      </c>
      <c r="F439" s="109">
        <f>F440</f>
        <v>14.8</v>
      </c>
      <c r="G439" s="107">
        <f t="shared" si="79"/>
        <v>14.8</v>
      </c>
      <c r="H439" s="112">
        <f>H440</f>
        <v>0</v>
      </c>
      <c r="I439" s="112">
        <f>I440</f>
        <v>10.07554</v>
      </c>
      <c r="J439" s="107">
        <f t="shared" si="80"/>
        <v>10.07554</v>
      </c>
      <c r="K439" s="145">
        <f t="shared" si="74"/>
        <v>68.07797297297297</v>
      </c>
    </row>
    <row r="440" spans="1:11" ht="18.75">
      <c r="A440" s="102"/>
      <c r="B440" s="102"/>
      <c r="C440" s="102" t="s">
        <v>232</v>
      </c>
      <c r="D440" s="144" t="s">
        <v>233</v>
      </c>
      <c r="E440" s="109"/>
      <c r="F440" s="109">
        <f>'вкр 2014-3'!H356</f>
        <v>14.8</v>
      </c>
      <c r="G440" s="107">
        <f t="shared" si="79"/>
        <v>14.8</v>
      </c>
      <c r="H440" s="112"/>
      <c r="I440" s="112">
        <f>'вкр 2014-3'!K356</f>
        <v>10.07554</v>
      </c>
      <c r="J440" s="107">
        <f t="shared" si="80"/>
        <v>10.07554</v>
      </c>
      <c r="K440" s="145">
        <f t="shared" si="74"/>
        <v>68.07797297297297</v>
      </c>
    </row>
    <row r="441" spans="1:11" ht="33.75">
      <c r="A441" s="102"/>
      <c r="B441" s="102"/>
      <c r="C441" s="102" t="s">
        <v>143</v>
      </c>
      <c r="D441" s="144" t="s">
        <v>14</v>
      </c>
      <c r="E441" s="108">
        <f>E442</f>
        <v>0</v>
      </c>
      <c r="F441" s="108">
        <f>F442</f>
        <v>2.2</v>
      </c>
      <c r="G441" s="112">
        <f>E441+F441</f>
        <v>2.2</v>
      </c>
      <c r="H441" s="107">
        <f>H442</f>
        <v>0</v>
      </c>
      <c r="I441" s="107">
        <f>I442</f>
        <v>0.10287</v>
      </c>
      <c r="J441" s="112">
        <f>H441+I441</f>
        <v>0.10287</v>
      </c>
      <c r="K441" s="145">
        <f t="shared" si="74"/>
        <v>4.675909090909091</v>
      </c>
    </row>
    <row r="442" spans="1:11" ht="33.75">
      <c r="A442" s="102"/>
      <c r="B442" s="102"/>
      <c r="C442" s="102" t="s">
        <v>145</v>
      </c>
      <c r="D442" s="144" t="s">
        <v>15</v>
      </c>
      <c r="E442" s="108"/>
      <c r="F442" s="112">
        <f>'вкр 2014-3'!H358</f>
        <v>2.2</v>
      </c>
      <c r="G442" s="112">
        <f>E442+F442</f>
        <v>2.2</v>
      </c>
      <c r="H442" s="107"/>
      <c r="I442" s="112">
        <f>'вкр 2014-3'!K358</f>
        <v>0.10287</v>
      </c>
      <c r="J442" s="112">
        <f>H442+I442</f>
        <v>0.10287</v>
      </c>
      <c r="K442" s="145">
        <f t="shared" si="74"/>
        <v>4.675909090909091</v>
      </c>
    </row>
    <row r="443" spans="1:11" ht="18.75">
      <c r="A443" s="102"/>
      <c r="B443" s="102"/>
      <c r="C443" s="102" t="s">
        <v>191</v>
      </c>
      <c r="D443" s="144" t="s">
        <v>239</v>
      </c>
      <c r="E443" s="109">
        <f>E444</f>
        <v>0</v>
      </c>
      <c r="F443" s="109">
        <f>F444</f>
        <v>144</v>
      </c>
      <c r="G443" s="107">
        <f>SUM(E443:F443)</f>
        <v>144</v>
      </c>
      <c r="H443" s="112">
        <f>H444</f>
        <v>0</v>
      </c>
      <c r="I443" s="112">
        <f>I444</f>
        <v>140.59556</v>
      </c>
      <c r="J443" s="107">
        <f>SUM(H443:I443)</f>
        <v>140.59556</v>
      </c>
      <c r="K443" s="145">
        <f t="shared" si="74"/>
        <v>97.63580555555555</v>
      </c>
    </row>
    <row r="444" spans="1:11" ht="33.75">
      <c r="A444" s="102"/>
      <c r="B444" s="102"/>
      <c r="C444" s="102" t="s">
        <v>193</v>
      </c>
      <c r="D444" s="144" t="s">
        <v>194</v>
      </c>
      <c r="E444" s="109"/>
      <c r="F444" s="112">
        <f>'вкр 2014-3'!H360</f>
        <v>144</v>
      </c>
      <c r="G444" s="107">
        <f>SUM(E444:F444)</f>
        <v>144</v>
      </c>
      <c r="H444" s="112"/>
      <c r="I444" s="112">
        <f>'вкр 2014-3'!K360</f>
        <v>140.59556</v>
      </c>
      <c r="J444" s="107">
        <f>SUM(H444:I444)</f>
        <v>140.59556</v>
      </c>
      <c r="K444" s="145">
        <f t="shared" si="74"/>
        <v>97.63580555555555</v>
      </c>
    </row>
    <row r="445" spans="1:11" ht="83.25">
      <c r="A445" s="102"/>
      <c r="B445" s="102" t="s">
        <v>485</v>
      </c>
      <c r="C445" s="102"/>
      <c r="D445" s="144" t="s">
        <v>521</v>
      </c>
      <c r="E445" s="109">
        <f>E446+E448</f>
        <v>0</v>
      </c>
      <c r="F445" s="109">
        <f>F446+F448</f>
        <v>30202.5</v>
      </c>
      <c r="G445" s="107">
        <f>SUM(E445:F445)</f>
        <v>30202.5</v>
      </c>
      <c r="H445" s="112">
        <f>H446+H448</f>
        <v>0</v>
      </c>
      <c r="I445" s="112">
        <f>I446+I448</f>
        <v>30191.00702</v>
      </c>
      <c r="J445" s="107">
        <f>SUM(H445:I445)</f>
        <v>30191.00702</v>
      </c>
      <c r="K445" s="145">
        <f t="shared" si="74"/>
        <v>99.96194692492344</v>
      </c>
    </row>
    <row r="446" spans="1:11" ht="83.25">
      <c r="A446" s="102"/>
      <c r="B446" s="102"/>
      <c r="C446" s="102" t="s">
        <v>139</v>
      </c>
      <c r="D446" s="144" t="s">
        <v>11</v>
      </c>
      <c r="E446" s="109">
        <f>E447</f>
        <v>0</v>
      </c>
      <c r="F446" s="109">
        <f>F447</f>
        <v>29570.525</v>
      </c>
      <c r="G446" s="107">
        <f>SUM(E446:F446)</f>
        <v>29570.525</v>
      </c>
      <c r="H446" s="112">
        <f>H447</f>
        <v>0</v>
      </c>
      <c r="I446" s="112">
        <f>I447</f>
        <v>29564.66202</v>
      </c>
      <c r="J446" s="107">
        <f>SUM(H446:I446)</f>
        <v>29564.66202</v>
      </c>
      <c r="K446" s="145">
        <f t="shared" si="74"/>
        <v>99.98017289175623</v>
      </c>
    </row>
    <row r="447" spans="1:11" ht="18.75">
      <c r="A447" s="102"/>
      <c r="B447" s="102"/>
      <c r="C447" s="102" t="s">
        <v>232</v>
      </c>
      <c r="D447" s="144" t="s">
        <v>233</v>
      </c>
      <c r="E447" s="109"/>
      <c r="F447" s="109">
        <f>'вкр 2014-3'!H363</f>
        <v>29570.525</v>
      </c>
      <c r="G447" s="107">
        <f>SUM(E447:F447)</f>
        <v>29570.525</v>
      </c>
      <c r="H447" s="112"/>
      <c r="I447" s="112">
        <f>'вкр 2014-3'!K363</f>
        <v>29564.66202</v>
      </c>
      <c r="J447" s="107">
        <f>SUM(H447:I447)</f>
        <v>29564.66202</v>
      </c>
      <c r="K447" s="145">
        <f t="shared" si="74"/>
        <v>99.98017289175623</v>
      </c>
    </row>
    <row r="448" spans="1:11" ht="33.75">
      <c r="A448" s="102"/>
      <c r="B448" s="102"/>
      <c r="C448" s="102" t="s">
        <v>143</v>
      </c>
      <c r="D448" s="144" t="s">
        <v>14</v>
      </c>
      <c r="E448" s="108">
        <f>E449</f>
        <v>0</v>
      </c>
      <c r="F448" s="108">
        <f>F449</f>
        <v>631.975</v>
      </c>
      <c r="G448" s="112">
        <f>E448+F448</f>
        <v>631.975</v>
      </c>
      <c r="H448" s="107">
        <f>H449</f>
        <v>0</v>
      </c>
      <c r="I448" s="107">
        <f>I449</f>
        <v>626.345</v>
      </c>
      <c r="J448" s="112">
        <f>H448+I448</f>
        <v>626.345</v>
      </c>
      <c r="K448" s="145">
        <f t="shared" si="74"/>
        <v>99.10914197555283</v>
      </c>
    </row>
    <row r="449" spans="1:11" ht="33.75">
      <c r="A449" s="102"/>
      <c r="B449" s="102"/>
      <c r="C449" s="102" t="s">
        <v>145</v>
      </c>
      <c r="D449" s="144" t="s">
        <v>15</v>
      </c>
      <c r="E449" s="108"/>
      <c r="F449" s="112">
        <f>'вкр 2014-3'!H365</f>
        <v>631.975</v>
      </c>
      <c r="G449" s="112">
        <f>E449+F449</f>
        <v>631.975</v>
      </c>
      <c r="H449" s="107"/>
      <c r="I449" s="112">
        <f>'вкр 2014-3'!K365</f>
        <v>626.345</v>
      </c>
      <c r="J449" s="112">
        <f>H449+I449</f>
        <v>626.345</v>
      </c>
      <c r="K449" s="145">
        <f t="shared" si="74"/>
        <v>99.10914197555283</v>
      </c>
    </row>
    <row r="450" spans="1:11" ht="50.25">
      <c r="A450" s="102"/>
      <c r="B450" s="102" t="s">
        <v>478</v>
      </c>
      <c r="C450" s="102"/>
      <c r="D450" s="163" t="s">
        <v>376</v>
      </c>
      <c r="E450" s="109">
        <f>E451+E453</f>
        <v>0</v>
      </c>
      <c r="F450" s="109">
        <f>F451+F453</f>
        <v>58.1</v>
      </c>
      <c r="G450" s="107">
        <f aca="true" t="shared" si="81" ref="G450:G458">SUM(E450:F450)</f>
        <v>58.1</v>
      </c>
      <c r="H450" s="112">
        <f>H451+H453</f>
        <v>0</v>
      </c>
      <c r="I450" s="112">
        <f>I451+I453</f>
        <v>28.38357</v>
      </c>
      <c r="J450" s="107">
        <f aca="true" t="shared" si="82" ref="J450:J458">SUM(H450:I450)</f>
        <v>28.38357</v>
      </c>
      <c r="K450" s="145">
        <f t="shared" si="74"/>
        <v>48.85296041308089</v>
      </c>
    </row>
    <row r="451" spans="1:11" ht="83.25">
      <c r="A451" s="102"/>
      <c r="B451" s="102"/>
      <c r="C451" s="102" t="s">
        <v>139</v>
      </c>
      <c r="D451" s="144" t="s">
        <v>11</v>
      </c>
      <c r="E451" s="109">
        <f>E452</f>
        <v>0</v>
      </c>
      <c r="F451" s="109">
        <f>F452</f>
        <v>57.2</v>
      </c>
      <c r="G451" s="107">
        <f t="shared" si="81"/>
        <v>57.2</v>
      </c>
      <c r="H451" s="112">
        <f>H452</f>
        <v>0</v>
      </c>
      <c r="I451" s="112">
        <f>I452</f>
        <v>28.38357</v>
      </c>
      <c r="J451" s="107">
        <f t="shared" si="82"/>
        <v>28.38357</v>
      </c>
      <c r="K451" s="145">
        <f t="shared" si="74"/>
        <v>49.62162587412587</v>
      </c>
    </row>
    <row r="452" spans="1:11" ht="18.75">
      <c r="A452" s="102"/>
      <c r="B452" s="102"/>
      <c r="C452" s="102" t="s">
        <v>232</v>
      </c>
      <c r="D452" s="144" t="s">
        <v>233</v>
      </c>
      <c r="E452" s="109">
        <v>0</v>
      </c>
      <c r="F452" s="109">
        <f>'вкр 2014-3'!H368</f>
        <v>57.2</v>
      </c>
      <c r="G452" s="107">
        <f t="shared" si="81"/>
        <v>57.2</v>
      </c>
      <c r="H452" s="112">
        <v>0</v>
      </c>
      <c r="I452" s="112">
        <f>'вкр 2014-3'!K368</f>
        <v>28.38357</v>
      </c>
      <c r="J452" s="107">
        <f t="shared" si="82"/>
        <v>28.38357</v>
      </c>
      <c r="K452" s="145">
        <f t="shared" si="74"/>
        <v>49.62162587412587</v>
      </c>
    </row>
    <row r="453" spans="1:11" ht="33.75">
      <c r="A453" s="102"/>
      <c r="B453" s="102"/>
      <c r="C453" s="102" t="s">
        <v>143</v>
      </c>
      <c r="D453" s="144" t="s">
        <v>14</v>
      </c>
      <c r="E453" s="109">
        <f>E454</f>
        <v>0</v>
      </c>
      <c r="F453" s="109">
        <f>F454</f>
        <v>0.9</v>
      </c>
      <c r="G453" s="107">
        <f t="shared" si="81"/>
        <v>0.9</v>
      </c>
      <c r="H453" s="112">
        <f>H454</f>
        <v>0</v>
      </c>
      <c r="I453" s="112">
        <f>I454</f>
        <v>0</v>
      </c>
      <c r="J453" s="107">
        <f t="shared" si="82"/>
        <v>0</v>
      </c>
      <c r="K453" s="145">
        <f t="shared" si="74"/>
        <v>0</v>
      </c>
    </row>
    <row r="454" spans="1:11" ht="33.75">
      <c r="A454" s="102"/>
      <c r="B454" s="102"/>
      <c r="C454" s="102" t="s">
        <v>145</v>
      </c>
      <c r="D454" s="144" t="s">
        <v>15</v>
      </c>
      <c r="E454" s="109">
        <f>'вкр 2014-3'!G370</f>
        <v>0</v>
      </c>
      <c r="F454" s="109">
        <f>'вкр 2014-3'!H370</f>
        <v>0.9</v>
      </c>
      <c r="G454" s="107">
        <f t="shared" si="81"/>
        <v>0.9</v>
      </c>
      <c r="H454" s="112">
        <f>'вкр 2014-3'!J370</f>
        <v>0</v>
      </c>
      <c r="I454" s="112">
        <f>'вкр 2014-3'!K370</f>
        <v>0</v>
      </c>
      <c r="J454" s="107">
        <f t="shared" si="82"/>
        <v>0</v>
      </c>
      <c r="K454" s="145">
        <f t="shared" si="74"/>
        <v>0</v>
      </c>
    </row>
    <row r="455" spans="1:11" ht="18.75">
      <c r="A455" s="102"/>
      <c r="B455" s="102" t="s">
        <v>498</v>
      </c>
      <c r="C455" s="102"/>
      <c r="D455" s="144" t="s">
        <v>502</v>
      </c>
      <c r="E455" s="109">
        <f aca="true" t="shared" si="83" ref="E455:F457">E456</f>
        <v>0</v>
      </c>
      <c r="F455" s="109">
        <f t="shared" si="83"/>
        <v>500</v>
      </c>
      <c r="G455" s="107">
        <f t="shared" si="81"/>
        <v>500</v>
      </c>
      <c r="H455" s="109">
        <f aca="true" t="shared" si="84" ref="H455:I457">H456</f>
        <v>0</v>
      </c>
      <c r="I455" s="109">
        <f t="shared" si="84"/>
        <v>500</v>
      </c>
      <c r="J455" s="107">
        <f t="shared" si="82"/>
        <v>500</v>
      </c>
      <c r="K455" s="155">
        <f t="shared" si="74"/>
        <v>100</v>
      </c>
    </row>
    <row r="456" spans="1:11" ht="50.25">
      <c r="A456" s="102"/>
      <c r="B456" s="102" t="s">
        <v>877</v>
      </c>
      <c r="C456" s="102"/>
      <c r="D456" s="144" t="s">
        <v>878</v>
      </c>
      <c r="E456" s="109">
        <f t="shared" si="83"/>
        <v>0</v>
      </c>
      <c r="F456" s="109">
        <f t="shared" si="83"/>
        <v>500</v>
      </c>
      <c r="G456" s="107">
        <f t="shared" si="81"/>
        <v>500</v>
      </c>
      <c r="H456" s="109">
        <f t="shared" si="84"/>
        <v>0</v>
      </c>
      <c r="I456" s="109">
        <f t="shared" si="84"/>
        <v>500</v>
      </c>
      <c r="J456" s="107">
        <f t="shared" si="82"/>
        <v>500</v>
      </c>
      <c r="K456" s="155">
        <f t="shared" si="74"/>
        <v>100</v>
      </c>
    </row>
    <row r="457" spans="1:11" ht="33.75">
      <c r="A457" s="102"/>
      <c r="B457" s="102"/>
      <c r="C457" s="102" t="s">
        <v>143</v>
      </c>
      <c r="D457" s="144" t="s">
        <v>14</v>
      </c>
      <c r="E457" s="109">
        <f t="shared" si="83"/>
        <v>0</v>
      </c>
      <c r="F457" s="109">
        <f t="shared" si="83"/>
        <v>500</v>
      </c>
      <c r="G457" s="107">
        <f t="shared" si="81"/>
        <v>500</v>
      </c>
      <c r="H457" s="109">
        <f t="shared" si="84"/>
        <v>0</v>
      </c>
      <c r="I457" s="109">
        <f t="shared" si="84"/>
        <v>500</v>
      </c>
      <c r="J457" s="107">
        <f t="shared" si="82"/>
        <v>500</v>
      </c>
      <c r="K457" s="155">
        <f t="shared" si="74"/>
        <v>100</v>
      </c>
    </row>
    <row r="458" spans="1:11" ht="33.75">
      <c r="A458" s="102"/>
      <c r="B458" s="102"/>
      <c r="C458" s="102" t="s">
        <v>145</v>
      </c>
      <c r="D458" s="144" t="s">
        <v>814</v>
      </c>
      <c r="E458" s="112"/>
      <c r="F458" s="109">
        <v>500</v>
      </c>
      <c r="G458" s="107">
        <f t="shared" si="81"/>
        <v>500</v>
      </c>
      <c r="H458" s="112"/>
      <c r="I458" s="109">
        <v>500</v>
      </c>
      <c r="J458" s="107">
        <f t="shared" si="82"/>
        <v>500</v>
      </c>
      <c r="K458" s="155">
        <f t="shared" si="74"/>
        <v>100</v>
      </c>
    </row>
    <row r="459" spans="1:11" ht="18.75">
      <c r="A459" s="102" t="s">
        <v>107</v>
      </c>
      <c r="B459" s="102"/>
      <c r="C459" s="102"/>
      <c r="D459" s="163" t="s">
        <v>187</v>
      </c>
      <c r="E459" s="107">
        <f>E460+E514+E493+E509</f>
        <v>71735.40321</v>
      </c>
      <c r="F459" s="107">
        <f>F460+F514+F493+F509</f>
        <v>145613.53600000002</v>
      </c>
      <c r="G459" s="112">
        <f>E459+F459</f>
        <v>217348.93921000004</v>
      </c>
      <c r="H459" s="107">
        <f>H460+H514+H493+H509</f>
        <v>65434.72620999999</v>
      </c>
      <c r="I459" s="107">
        <f>I460+I514+I493+I509</f>
        <v>145395.85569000003</v>
      </c>
      <c r="J459" s="112">
        <f>H459+I459</f>
        <v>210830.58190000002</v>
      </c>
      <c r="K459" s="145">
        <f t="shared" si="74"/>
        <v>97.0009711877627</v>
      </c>
    </row>
    <row r="460" spans="1:11" ht="33.75">
      <c r="A460" s="102"/>
      <c r="B460" s="102" t="s">
        <v>355</v>
      </c>
      <c r="C460" s="102"/>
      <c r="D460" s="144" t="s">
        <v>356</v>
      </c>
      <c r="E460" s="108">
        <f>E461+E472+E482</f>
        <v>71517.90321</v>
      </c>
      <c r="F460" s="108">
        <f>F461+F472</f>
        <v>0</v>
      </c>
      <c r="G460" s="107">
        <f aca="true" t="shared" si="85" ref="G460:G465">SUM(E460:F460)</f>
        <v>71517.90321</v>
      </c>
      <c r="H460" s="108">
        <f>H461+H472+H482</f>
        <v>65217.236209999995</v>
      </c>
      <c r="I460" s="108">
        <f>I461+I472</f>
        <v>0</v>
      </c>
      <c r="J460" s="107">
        <f aca="true" t="shared" si="86" ref="J460:J465">SUM(H460:I460)</f>
        <v>65217.236209999995</v>
      </c>
      <c r="K460" s="145">
        <f t="shared" si="74"/>
        <v>91.19008427652139</v>
      </c>
    </row>
    <row r="461" spans="1:11" ht="18.75">
      <c r="A461" s="102"/>
      <c r="B461" s="102" t="s">
        <v>362</v>
      </c>
      <c r="C461" s="102"/>
      <c r="D461" s="163" t="s">
        <v>363</v>
      </c>
      <c r="E461" s="109">
        <f>E462+E466</f>
        <v>31030.459000000003</v>
      </c>
      <c r="F461" s="109">
        <f>F462+F466</f>
        <v>0</v>
      </c>
      <c r="G461" s="107">
        <f t="shared" si="85"/>
        <v>31030.459000000003</v>
      </c>
      <c r="H461" s="112">
        <f>H462+H466</f>
        <v>31030.458</v>
      </c>
      <c r="I461" s="112">
        <f>I462+I466</f>
        <v>0</v>
      </c>
      <c r="J461" s="107">
        <f t="shared" si="86"/>
        <v>31030.458</v>
      </c>
      <c r="K461" s="145">
        <f t="shared" si="74"/>
        <v>99.99999677735994</v>
      </c>
    </row>
    <row r="462" spans="1:11" ht="33.75">
      <c r="A462" s="102"/>
      <c r="B462" s="102" t="s">
        <v>364</v>
      </c>
      <c r="C462" s="102"/>
      <c r="D462" s="144" t="s">
        <v>371</v>
      </c>
      <c r="E462" s="109">
        <f>E463</f>
        <v>7668.008</v>
      </c>
      <c r="F462" s="109">
        <f>F463</f>
        <v>0</v>
      </c>
      <c r="G462" s="107">
        <f t="shared" si="85"/>
        <v>7668.008</v>
      </c>
      <c r="H462" s="112">
        <f>H463</f>
        <v>7668.007</v>
      </c>
      <c r="I462" s="112">
        <f>I463</f>
        <v>0</v>
      </c>
      <c r="J462" s="107">
        <f t="shared" si="86"/>
        <v>7668.007</v>
      </c>
      <c r="K462" s="155">
        <f t="shared" si="74"/>
        <v>99.99998695880338</v>
      </c>
    </row>
    <row r="463" spans="1:11" ht="33.75">
      <c r="A463" s="102"/>
      <c r="B463" s="102"/>
      <c r="C463" s="102" t="s">
        <v>198</v>
      </c>
      <c r="D463" s="144" t="s">
        <v>340</v>
      </c>
      <c r="E463" s="109">
        <f>E464+E465</f>
        <v>7668.008</v>
      </c>
      <c r="F463" s="109">
        <f>F464+F465</f>
        <v>0</v>
      </c>
      <c r="G463" s="107">
        <f t="shared" si="85"/>
        <v>7668.008</v>
      </c>
      <c r="H463" s="112">
        <f>H464+H465</f>
        <v>7668.007</v>
      </c>
      <c r="I463" s="112">
        <f>I464+I465</f>
        <v>0</v>
      </c>
      <c r="J463" s="107">
        <f t="shared" si="86"/>
        <v>7668.007</v>
      </c>
      <c r="K463" s="155">
        <f t="shared" si="74"/>
        <v>99.99998695880338</v>
      </c>
    </row>
    <row r="464" spans="1:11" ht="18.75">
      <c r="A464" s="102"/>
      <c r="B464" s="102"/>
      <c r="C464" s="102" t="s">
        <v>200</v>
      </c>
      <c r="D464" s="144" t="s">
        <v>201</v>
      </c>
      <c r="E464" s="109">
        <v>3611.421</v>
      </c>
      <c r="F464" s="109">
        <v>0</v>
      </c>
      <c r="G464" s="107">
        <f t="shared" si="85"/>
        <v>3611.421</v>
      </c>
      <c r="H464" s="112">
        <v>3611.42</v>
      </c>
      <c r="I464" s="112">
        <v>0</v>
      </c>
      <c r="J464" s="107">
        <f t="shared" si="86"/>
        <v>3611.42</v>
      </c>
      <c r="K464" s="155">
        <f t="shared" si="74"/>
        <v>99.99997231006854</v>
      </c>
    </row>
    <row r="465" spans="1:11" ht="18.75">
      <c r="A465" s="102"/>
      <c r="B465" s="102"/>
      <c r="C465" s="102" t="s">
        <v>202</v>
      </c>
      <c r="D465" s="144" t="s">
        <v>203</v>
      </c>
      <c r="E465" s="109">
        <v>4056.587</v>
      </c>
      <c r="F465" s="109">
        <v>0</v>
      </c>
      <c r="G465" s="107">
        <f t="shared" si="85"/>
        <v>4056.587</v>
      </c>
      <c r="H465" s="112">
        <v>4056.587</v>
      </c>
      <c r="I465" s="112">
        <v>0</v>
      </c>
      <c r="J465" s="107">
        <f t="shared" si="86"/>
        <v>4056.587</v>
      </c>
      <c r="K465" s="155">
        <f t="shared" si="74"/>
        <v>100</v>
      </c>
    </row>
    <row r="466" spans="1:11" ht="50.25">
      <c r="A466" s="102"/>
      <c r="B466" s="102" t="s">
        <v>365</v>
      </c>
      <c r="C466" s="102"/>
      <c r="D466" s="144" t="s">
        <v>366</v>
      </c>
      <c r="E466" s="109">
        <f>E467+E469</f>
        <v>23362.451</v>
      </c>
      <c r="F466" s="109">
        <f>F469</f>
        <v>0</v>
      </c>
      <c r="G466" s="107">
        <f aca="true" t="shared" si="87" ref="G466:G489">SUM(E466:F466)</f>
        <v>23362.451</v>
      </c>
      <c r="H466" s="112">
        <f>H467+H469</f>
        <v>23362.451</v>
      </c>
      <c r="I466" s="112">
        <f>I469</f>
        <v>0</v>
      </c>
      <c r="J466" s="107">
        <f aca="true" t="shared" si="88" ref="J466:J489">SUM(H466:I466)</f>
        <v>23362.451</v>
      </c>
      <c r="K466" s="155">
        <f t="shared" si="74"/>
        <v>100</v>
      </c>
    </row>
    <row r="467" spans="1:11" ht="33.75">
      <c r="A467" s="102"/>
      <c r="B467" s="102"/>
      <c r="C467" s="102" t="s">
        <v>143</v>
      </c>
      <c r="D467" s="144" t="s">
        <v>14</v>
      </c>
      <c r="E467" s="108">
        <f>E468</f>
        <v>12.5</v>
      </c>
      <c r="F467" s="108">
        <f>F468</f>
        <v>0</v>
      </c>
      <c r="G467" s="107">
        <f t="shared" si="87"/>
        <v>12.5</v>
      </c>
      <c r="H467" s="107">
        <f>H468</f>
        <v>12.5</v>
      </c>
      <c r="I467" s="107">
        <f>I468</f>
        <v>0</v>
      </c>
      <c r="J467" s="107">
        <f t="shared" si="88"/>
        <v>12.5</v>
      </c>
      <c r="K467" s="155">
        <f t="shared" si="74"/>
        <v>100</v>
      </c>
    </row>
    <row r="468" spans="1:11" ht="33.75">
      <c r="A468" s="102"/>
      <c r="B468" s="102"/>
      <c r="C468" s="102" t="s">
        <v>145</v>
      </c>
      <c r="D468" s="144" t="s">
        <v>15</v>
      </c>
      <c r="E468" s="108">
        <f>'вкр 2014-3'!G384</f>
        <v>12.5</v>
      </c>
      <c r="F468" s="109"/>
      <c r="G468" s="107">
        <f t="shared" si="87"/>
        <v>12.5</v>
      </c>
      <c r="H468" s="107">
        <f>'вкр 2014-3'!J384</f>
        <v>12.5</v>
      </c>
      <c r="I468" s="112"/>
      <c r="J468" s="107">
        <f t="shared" si="88"/>
        <v>12.5</v>
      </c>
      <c r="K468" s="155">
        <f t="shared" si="74"/>
        <v>100</v>
      </c>
    </row>
    <row r="469" spans="1:11" ht="33.75">
      <c r="A469" s="102"/>
      <c r="B469" s="102"/>
      <c r="C469" s="102" t="s">
        <v>198</v>
      </c>
      <c r="D469" s="144" t="s">
        <v>340</v>
      </c>
      <c r="E469" s="109">
        <f>E470+E471</f>
        <v>23349.951</v>
      </c>
      <c r="F469" s="109">
        <f>F470</f>
        <v>0</v>
      </c>
      <c r="G469" s="107">
        <f t="shared" si="87"/>
        <v>23349.951</v>
      </c>
      <c r="H469" s="112">
        <f>H470+H471</f>
        <v>23349.951</v>
      </c>
      <c r="I469" s="112">
        <f>I470</f>
        <v>0</v>
      </c>
      <c r="J469" s="107">
        <f t="shared" si="88"/>
        <v>23349.951</v>
      </c>
      <c r="K469" s="155">
        <f t="shared" si="74"/>
        <v>100</v>
      </c>
    </row>
    <row r="470" spans="1:11" ht="18.75">
      <c r="A470" s="102"/>
      <c r="B470" s="102"/>
      <c r="C470" s="102" t="s">
        <v>200</v>
      </c>
      <c r="D470" s="144" t="s">
        <v>201</v>
      </c>
      <c r="E470" s="109">
        <v>13013.601</v>
      </c>
      <c r="F470" s="109">
        <v>0</v>
      </c>
      <c r="G470" s="107">
        <f t="shared" si="87"/>
        <v>13013.601</v>
      </c>
      <c r="H470" s="112">
        <v>13013.601</v>
      </c>
      <c r="I470" s="112">
        <v>0</v>
      </c>
      <c r="J470" s="107">
        <f t="shared" si="88"/>
        <v>13013.601</v>
      </c>
      <c r="K470" s="155">
        <f t="shared" si="74"/>
        <v>100</v>
      </c>
    </row>
    <row r="471" spans="1:11" ht="18.75">
      <c r="A471" s="102"/>
      <c r="B471" s="102"/>
      <c r="C471" s="102" t="s">
        <v>202</v>
      </c>
      <c r="D471" s="144" t="s">
        <v>203</v>
      </c>
      <c r="E471" s="109">
        <v>10336.35</v>
      </c>
      <c r="F471" s="109">
        <v>0</v>
      </c>
      <c r="G471" s="107">
        <f t="shared" si="87"/>
        <v>10336.35</v>
      </c>
      <c r="H471" s="112">
        <v>10336.35</v>
      </c>
      <c r="I471" s="112">
        <v>0</v>
      </c>
      <c r="J471" s="107">
        <f t="shared" si="88"/>
        <v>10336.35</v>
      </c>
      <c r="K471" s="155">
        <f aca="true" t="shared" si="89" ref="K471:K482">J471/G471*100</f>
        <v>100</v>
      </c>
    </row>
    <row r="472" spans="1:11" ht="18.75">
      <c r="A472" s="102"/>
      <c r="B472" s="102" t="s">
        <v>367</v>
      </c>
      <c r="C472" s="102"/>
      <c r="D472" s="146" t="s">
        <v>370</v>
      </c>
      <c r="E472" s="108">
        <f>E473+E476+E479</f>
        <v>11485.493999999999</v>
      </c>
      <c r="F472" s="108">
        <f>F473+F476+F479</f>
        <v>0</v>
      </c>
      <c r="G472" s="107">
        <f t="shared" si="87"/>
        <v>11485.493999999999</v>
      </c>
      <c r="H472" s="107">
        <f>H473+H476+H479</f>
        <v>11485.493999999999</v>
      </c>
      <c r="I472" s="107">
        <f>I473+I476+I479</f>
        <v>0</v>
      </c>
      <c r="J472" s="107">
        <f t="shared" si="88"/>
        <v>11485.493999999999</v>
      </c>
      <c r="K472" s="155">
        <f t="shared" si="89"/>
        <v>100</v>
      </c>
    </row>
    <row r="473" spans="1:11" ht="33.75">
      <c r="A473" s="102"/>
      <c r="B473" s="102" t="s">
        <v>368</v>
      </c>
      <c r="C473" s="102"/>
      <c r="D473" s="144" t="s">
        <v>369</v>
      </c>
      <c r="E473" s="108">
        <f>E474</f>
        <v>10650.024</v>
      </c>
      <c r="F473" s="108">
        <f>F476</f>
        <v>0</v>
      </c>
      <c r="G473" s="107">
        <f t="shared" si="87"/>
        <v>10650.024</v>
      </c>
      <c r="H473" s="107">
        <f>H474</f>
        <v>10650.024</v>
      </c>
      <c r="I473" s="107">
        <f>I476</f>
        <v>0</v>
      </c>
      <c r="J473" s="107">
        <f t="shared" si="88"/>
        <v>10650.024</v>
      </c>
      <c r="K473" s="155">
        <f t="shared" si="89"/>
        <v>100</v>
      </c>
    </row>
    <row r="474" spans="1:11" ht="33.75">
      <c r="A474" s="102"/>
      <c r="B474" s="102"/>
      <c r="C474" s="102" t="s">
        <v>198</v>
      </c>
      <c r="D474" s="144" t="s">
        <v>340</v>
      </c>
      <c r="E474" s="108">
        <f>E475</f>
        <v>10650.024</v>
      </c>
      <c r="F474" s="108">
        <f>F475</f>
        <v>0</v>
      </c>
      <c r="G474" s="107">
        <f t="shared" si="87"/>
        <v>10650.024</v>
      </c>
      <c r="H474" s="107">
        <f>H475</f>
        <v>10650.024</v>
      </c>
      <c r="I474" s="107">
        <f>I475</f>
        <v>0</v>
      </c>
      <c r="J474" s="107">
        <f t="shared" si="88"/>
        <v>10650.024</v>
      </c>
      <c r="K474" s="155">
        <f t="shared" si="89"/>
        <v>100</v>
      </c>
    </row>
    <row r="475" spans="1:11" ht="18.75">
      <c r="A475" s="102"/>
      <c r="B475" s="102"/>
      <c r="C475" s="102" t="s">
        <v>200</v>
      </c>
      <c r="D475" s="144" t="s">
        <v>201</v>
      </c>
      <c r="E475" s="108">
        <v>10650.024</v>
      </c>
      <c r="F475" s="108">
        <v>0</v>
      </c>
      <c r="G475" s="107">
        <f t="shared" si="87"/>
        <v>10650.024</v>
      </c>
      <c r="H475" s="107">
        <v>10650.024</v>
      </c>
      <c r="I475" s="107">
        <v>0</v>
      </c>
      <c r="J475" s="107">
        <f t="shared" si="88"/>
        <v>10650.024</v>
      </c>
      <c r="K475" s="155">
        <f t="shared" si="89"/>
        <v>100</v>
      </c>
    </row>
    <row r="476" spans="1:11" ht="33.75">
      <c r="A476" s="102"/>
      <c r="B476" s="102" t="s">
        <v>372</v>
      </c>
      <c r="C476" s="102"/>
      <c r="D476" s="144" t="s">
        <v>373</v>
      </c>
      <c r="E476" s="108">
        <f aca="true" t="shared" si="90" ref="E476:I477">E477</f>
        <v>585.47</v>
      </c>
      <c r="F476" s="108">
        <f t="shared" si="90"/>
        <v>0</v>
      </c>
      <c r="G476" s="107">
        <f t="shared" si="87"/>
        <v>585.47</v>
      </c>
      <c r="H476" s="107">
        <f t="shared" si="90"/>
        <v>585.47</v>
      </c>
      <c r="I476" s="107">
        <f t="shared" si="90"/>
        <v>0</v>
      </c>
      <c r="J476" s="107">
        <f t="shared" si="88"/>
        <v>585.47</v>
      </c>
      <c r="K476" s="155">
        <f t="shared" si="89"/>
        <v>100</v>
      </c>
    </row>
    <row r="477" spans="1:11" ht="33.75">
      <c r="A477" s="102"/>
      <c r="B477" s="102"/>
      <c r="C477" s="102" t="s">
        <v>198</v>
      </c>
      <c r="D477" s="144" t="s">
        <v>340</v>
      </c>
      <c r="E477" s="108">
        <f t="shared" si="90"/>
        <v>585.47</v>
      </c>
      <c r="F477" s="108">
        <f t="shared" si="90"/>
        <v>0</v>
      </c>
      <c r="G477" s="107">
        <f t="shared" si="87"/>
        <v>585.47</v>
      </c>
      <c r="H477" s="107">
        <f t="shared" si="90"/>
        <v>585.47</v>
      </c>
      <c r="I477" s="107">
        <f t="shared" si="90"/>
        <v>0</v>
      </c>
      <c r="J477" s="107">
        <f t="shared" si="88"/>
        <v>585.47</v>
      </c>
      <c r="K477" s="155">
        <f t="shared" si="89"/>
        <v>100</v>
      </c>
    </row>
    <row r="478" spans="1:11" ht="18.75">
      <c r="A478" s="102"/>
      <c r="B478" s="102"/>
      <c r="C478" s="102" t="s">
        <v>200</v>
      </c>
      <c r="D478" s="144" t="s">
        <v>201</v>
      </c>
      <c r="E478" s="108">
        <v>585.47</v>
      </c>
      <c r="F478" s="108">
        <v>0</v>
      </c>
      <c r="G478" s="107">
        <f t="shared" si="87"/>
        <v>585.47</v>
      </c>
      <c r="H478" s="107">
        <v>585.47</v>
      </c>
      <c r="I478" s="107">
        <v>0</v>
      </c>
      <c r="J478" s="107">
        <f t="shared" si="88"/>
        <v>585.47</v>
      </c>
      <c r="K478" s="155">
        <f t="shared" si="89"/>
        <v>100</v>
      </c>
    </row>
    <row r="479" spans="1:11" ht="33.75">
      <c r="A479" s="102"/>
      <c r="B479" s="150" t="s">
        <v>389</v>
      </c>
      <c r="C479" s="102"/>
      <c r="D479" s="144" t="s">
        <v>390</v>
      </c>
      <c r="E479" s="108">
        <f>E480</f>
        <v>250</v>
      </c>
      <c r="F479" s="108">
        <f>F480</f>
        <v>0</v>
      </c>
      <c r="G479" s="107">
        <f t="shared" si="87"/>
        <v>250</v>
      </c>
      <c r="H479" s="107">
        <f>H480</f>
        <v>250</v>
      </c>
      <c r="I479" s="107">
        <f>I480</f>
        <v>0</v>
      </c>
      <c r="J479" s="107">
        <f t="shared" si="88"/>
        <v>250</v>
      </c>
      <c r="K479" s="155">
        <f t="shared" si="89"/>
        <v>100</v>
      </c>
    </row>
    <row r="480" spans="1:11" ht="33.75">
      <c r="A480" s="102"/>
      <c r="B480" s="150"/>
      <c r="C480" s="102" t="s">
        <v>198</v>
      </c>
      <c r="D480" s="144" t="s">
        <v>340</v>
      </c>
      <c r="E480" s="108">
        <f>E481</f>
        <v>250</v>
      </c>
      <c r="F480" s="108">
        <f>F481</f>
        <v>0</v>
      </c>
      <c r="G480" s="107">
        <f t="shared" si="87"/>
        <v>250</v>
      </c>
      <c r="H480" s="107">
        <f>H481</f>
        <v>250</v>
      </c>
      <c r="I480" s="107">
        <f>I481</f>
        <v>0</v>
      </c>
      <c r="J480" s="107">
        <f t="shared" si="88"/>
        <v>250</v>
      </c>
      <c r="K480" s="155">
        <f t="shared" si="89"/>
        <v>100</v>
      </c>
    </row>
    <row r="481" spans="1:11" ht="18.75">
      <c r="A481" s="102"/>
      <c r="B481" s="150"/>
      <c r="C481" s="102" t="s">
        <v>200</v>
      </c>
      <c r="D481" s="144" t="s">
        <v>201</v>
      </c>
      <c r="E481" s="108">
        <f>'вкр 2014-3'!G398</f>
        <v>250</v>
      </c>
      <c r="F481" s="108">
        <f>'вкр 2014-3'!H398</f>
        <v>0</v>
      </c>
      <c r="G481" s="107">
        <f t="shared" si="87"/>
        <v>250</v>
      </c>
      <c r="H481" s="107">
        <f>'вкр 2014-3'!J398</f>
        <v>250</v>
      </c>
      <c r="I481" s="107">
        <f>'вкр 2014-3'!K398</f>
        <v>0</v>
      </c>
      <c r="J481" s="107">
        <f t="shared" si="88"/>
        <v>250</v>
      </c>
      <c r="K481" s="155">
        <f t="shared" si="89"/>
        <v>100</v>
      </c>
    </row>
    <row r="482" spans="1:11" ht="33.75">
      <c r="A482" s="102"/>
      <c r="B482" s="150" t="s">
        <v>833</v>
      </c>
      <c r="C482" s="102"/>
      <c r="D482" s="144" t="s">
        <v>309</v>
      </c>
      <c r="E482" s="108">
        <f>E487+E483</f>
        <v>29001.95021</v>
      </c>
      <c r="F482" s="108">
        <f>F487+F483</f>
        <v>0</v>
      </c>
      <c r="G482" s="112">
        <f>E482+F482</f>
        <v>29001.95021</v>
      </c>
      <c r="H482" s="108">
        <f>H487+H483</f>
        <v>22701.284209999998</v>
      </c>
      <c r="I482" s="108">
        <f>I487+I483</f>
        <v>0</v>
      </c>
      <c r="J482" s="112">
        <f>H482+I482</f>
        <v>22701.284209999998</v>
      </c>
      <c r="K482" s="155">
        <f t="shared" si="89"/>
        <v>78.27502649174433</v>
      </c>
    </row>
    <row r="483" spans="1:11" ht="33.75">
      <c r="A483" s="102"/>
      <c r="B483" s="102" t="s">
        <v>835</v>
      </c>
      <c r="C483" s="102"/>
      <c r="D483" s="144" t="s">
        <v>310</v>
      </c>
      <c r="E483" s="107">
        <f aca="true" t="shared" si="91" ref="E483:F485">E484</f>
        <v>300</v>
      </c>
      <c r="F483" s="107">
        <f t="shared" si="91"/>
        <v>0</v>
      </c>
      <c r="G483" s="112">
        <f>E483+F483</f>
        <v>300</v>
      </c>
      <c r="H483" s="107">
        <f aca="true" t="shared" si="92" ref="H483:I485">H484</f>
        <v>0</v>
      </c>
      <c r="I483" s="107">
        <f t="shared" si="92"/>
        <v>0</v>
      </c>
      <c r="J483" s="112">
        <f>H483+I483</f>
        <v>0</v>
      </c>
      <c r="K483" s="155">
        <f>J483/G483*100</f>
        <v>0</v>
      </c>
    </row>
    <row r="484" spans="1:11" ht="50.25">
      <c r="A484" s="102"/>
      <c r="B484" s="102" t="s">
        <v>444</v>
      </c>
      <c r="C484" s="102"/>
      <c r="D484" s="144" t="s">
        <v>800</v>
      </c>
      <c r="E484" s="107">
        <f t="shared" si="91"/>
        <v>300</v>
      </c>
      <c r="F484" s="108">
        <f t="shared" si="91"/>
        <v>0</v>
      </c>
      <c r="G484" s="112">
        <f>E484+F484</f>
        <v>300</v>
      </c>
      <c r="H484" s="107">
        <f t="shared" si="92"/>
        <v>0</v>
      </c>
      <c r="I484" s="108">
        <f t="shared" si="92"/>
        <v>0</v>
      </c>
      <c r="J484" s="112">
        <f>H484+I484</f>
        <v>0</v>
      </c>
      <c r="K484" s="155">
        <f>J484/G484*100</f>
        <v>0</v>
      </c>
    </row>
    <row r="485" spans="1:11" ht="18.75">
      <c r="A485" s="102"/>
      <c r="B485" s="102"/>
      <c r="C485" s="102" t="s">
        <v>156</v>
      </c>
      <c r="D485" s="144" t="s">
        <v>157</v>
      </c>
      <c r="E485" s="107">
        <f t="shared" si="91"/>
        <v>300</v>
      </c>
      <c r="F485" s="108">
        <f t="shared" si="91"/>
        <v>0</v>
      </c>
      <c r="G485" s="107">
        <f>SUM(E485:F485)</f>
        <v>300</v>
      </c>
      <c r="H485" s="107">
        <f t="shared" si="92"/>
        <v>0</v>
      </c>
      <c r="I485" s="108">
        <f t="shared" si="92"/>
        <v>0</v>
      </c>
      <c r="J485" s="107">
        <f>SUM(H485:I485)</f>
        <v>0</v>
      </c>
      <c r="K485" s="155">
        <f>J485/G485*100</f>
        <v>0</v>
      </c>
    </row>
    <row r="486" spans="1:11" ht="33.75">
      <c r="A486" s="102"/>
      <c r="B486" s="102"/>
      <c r="C486" s="102" t="s">
        <v>158</v>
      </c>
      <c r="D486" s="144" t="s">
        <v>165</v>
      </c>
      <c r="E486" s="107">
        <v>300</v>
      </c>
      <c r="F486" s="107">
        <v>0</v>
      </c>
      <c r="G486" s="107">
        <f>SUM(E486:F486)</f>
        <v>300</v>
      </c>
      <c r="H486" s="107">
        <v>0</v>
      </c>
      <c r="I486" s="107">
        <v>0</v>
      </c>
      <c r="J486" s="107">
        <f>SUM(H486:I486)</f>
        <v>0</v>
      </c>
      <c r="K486" s="155">
        <f>J486/G486*100</f>
        <v>0</v>
      </c>
    </row>
    <row r="487" spans="1:11" ht="33.75">
      <c r="A487" s="102"/>
      <c r="B487" s="102" t="s">
        <v>834</v>
      </c>
      <c r="C487" s="102"/>
      <c r="D487" s="144" t="s">
        <v>35</v>
      </c>
      <c r="E487" s="108">
        <f>E488+E490</f>
        <v>28701.95021</v>
      </c>
      <c r="F487" s="108">
        <f>F488+F490</f>
        <v>0</v>
      </c>
      <c r="G487" s="107">
        <f t="shared" si="87"/>
        <v>28701.95021</v>
      </c>
      <c r="H487" s="107">
        <f>H488+H490</f>
        <v>22701.284209999998</v>
      </c>
      <c r="I487" s="107">
        <f>I488+I490</f>
        <v>0</v>
      </c>
      <c r="J487" s="107">
        <f t="shared" si="88"/>
        <v>22701.284209999998</v>
      </c>
      <c r="K487" s="145">
        <f aca="true" t="shared" si="93" ref="K487:K543">J487/G487*100</f>
        <v>79.0931767489816</v>
      </c>
    </row>
    <row r="488" spans="1:11" ht="33.75">
      <c r="A488" s="102"/>
      <c r="B488" s="102"/>
      <c r="C488" s="102" t="s">
        <v>143</v>
      </c>
      <c r="D488" s="144" t="s">
        <v>14</v>
      </c>
      <c r="E488" s="108">
        <f>E489</f>
        <v>6714.178000000001</v>
      </c>
      <c r="F488" s="108">
        <f>F489</f>
        <v>0</v>
      </c>
      <c r="G488" s="107">
        <f t="shared" si="87"/>
        <v>6714.178000000001</v>
      </c>
      <c r="H488" s="107">
        <f>H489</f>
        <v>713.512</v>
      </c>
      <c r="I488" s="107">
        <f>I489</f>
        <v>0</v>
      </c>
      <c r="J488" s="107">
        <f t="shared" si="88"/>
        <v>713.512</v>
      </c>
      <c r="K488" s="145">
        <f t="shared" si="93"/>
        <v>10.62694495141475</v>
      </c>
    </row>
    <row r="489" spans="1:11" ht="33.75">
      <c r="A489" s="102"/>
      <c r="B489" s="102"/>
      <c r="C489" s="102" t="s">
        <v>145</v>
      </c>
      <c r="D489" s="144" t="s">
        <v>15</v>
      </c>
      <c r="E489" s="108">
        <f>'вкр 2014-3'!G743+'вкр 2014-3'!G402</f>
        <v>6714.178000000001</v>
      </c>
      <c r="F489" s="108">
        <v>0</v>
      </c>
      <c r="G489" s="107">
        <f t="shared" si="87"/>
        <v>6714.178000000001</v>
      </c>
      <c r="H489" s="108">
        <f>'вкр 2014-3'!J743+'вкр 2014-3'!J402</f>
        <v>713.512</v>
      </c>
      <c r="I489" s="108">
        <f>'вкр 2014-3'!K743</f>
        <v>0</v>
      </c>
      <c r="J489" s="107">
        <f t="shared" si="88"/>
        <v>713.512</v>
      </c>
      <c r="K489" s="145">
        <f t="shared" si="93"/>
        <v>10.62694495141475</v>
      </c>
    </row>
    <row r="490" spans="1:11" ht="33.75">
      <c r="A490" s="102"/>
      <c r="B490" s="102"/>
      <c r="C490" s="102" t="s">
        <v>198</v>
      </c>
      <c r="D490" s="144" t="s">
        <v>340</v>
      </c>
      <c r="E490" s="109">
        <f>E491+E492</f>
        <v>21987.77221</v>
      </c>
      <c r="F490" s="109">
        <f>F491+F492</f>
        <v>0</v>
      </c>
      <c r="G490" s="107">
        <f>SUM(E490:F490)</f>
        <v>21987.77221</v>
      </c>
      <c r="H490" s="112">
        <f>H491+H492</f>
        <v>21987.77221</v>
      </c>
      <c r="I490" s="112">
        <f>I491+I492</f>
        <v>0</v>
      </c>
      <c r="J490" s="107">
        <f>SUM(H490:I490)</f>
        <v>21987.77221</v>
      </c>
      <c r="K490" s="145">
        <f t="shared" si="93"/>
        <v>100</v>
      </c>
    </row>
    <row r="491" spans="1:11" ht="18.75">
      <c r="A491" s="102"/>
      <c r="B491" s="102"/>
      <c r="C491" s="102" t="s">
        <v>200</v>
      </c>
      <c r="D491" s="144" t="s">
        <v>201</v>
      </c>
      <c r="E491" s="107">
        <f>'вкр 2014-3'!G404</f>
        <v>10129.65921</v>
      </c>
      <c r="F491" s="107">
        <f>'вкр 2014-3'!H404</f>
        <v>0</v>
      </c>
      <c r="G491" s="107">
        <f>SUM(E491:F491)</f>
        <v>10129.65921</v>
      </c>
      <c r="H491" s="107">
        <f>'вкр 2014-3'!J404</f>
        <v>10129.65921</v>
      </c>
      <c r="I491" s="107">
        <f>'вкр 2014-3'!K404</f>
        <v>0</v>
      </c>
      <c r="J491" s="107">
        <f>SUM(H491:I491)</f>
        <v>10129.65921</v>
      </c>
      <c r="K491" s="145">
        <f t="shared" si="93"/>
        <v>100</v>
      </c>
    </row>
    <row r="492" spans="1:11" ht="18.75">
      <c r="A492" s="102"/>
      <c r="B492" s="102"/>
      <c r="C492" s="102" t="s">
        <v>202</v>
      </c>
      <c r="D492" s="144" t="s">
        <v>203</v>
      </c>
      <c r="E492" s="108">
        <f>'вкр 2014-3'!G405</f>
        <v>11858.113</v>
      </c>
      <c r="F492" s="108">
        <f>'вкр 2014-3'!H405</f>
        <v>0</v>
      </c>
      <c r="G492" s="107">
        <f>SUM(E492:F492)</f>
        <v>11858.113</v>
      </c>
      <c r="H492" s="107">
        <f>'вкр 2014-3'!J405</f>
        <v>11858.113</v>
      </c>
      <c r="I492" s="107">
        <f>'вкр 2014-3'!K405</f>
        <v>0</v>
      </c>
      <c r="J492" s="107">
        <f>SUM(H492:I492)</f>
        <v>11858.113</v>
      </c>
      <c r="K492" s="145">
        <f t="shared" si="93"/>
        <v>100</v>
      </c>
    </row>
    <row r="493" spans="1:11" ht="33.75">
      <c r="A493" s="102"/>
      <c r="B493" s="163" t="s">
        <v>410</v>
      </c>
      <c r="C493" s="164"/>
      <c r="D493" s="163" t="s">
        <v>413</v>
      </c>
      <c r="E493" s="108">
        <f>E494+E501+E505</f>
        <v>167.5</v>
      </c>
      <c r="F493" s="108">
        <f>F494+F501+F505</f>
        <v>0</v>
      </c>
      <c r="G493" s="107">
        <f aca="true" t="shared" si="94" ref="G493:G513">SUM(E493:F493)</f>
        <v>167.5</v>
      </c>
      <c r="H493" s="107">
        <f>H494+H501+H505</f>
        <v>167.49</v>
      </c>
      <c r="I493" s="107">
        <f>I494+I501+I505</f>
        <v>0</v>
      </c>
      <c r="J493" s="107">
        <f aca="true" t="shared" si="95" ref="J493:J515">SUM(H493:I493)</f>
        <v>167.49</v>
      </c>
      <c r="K493" s="145">
        <f aca="true" t="shared" si="96" ref="K493:K515">J493/G493*100</f>
        <v>99.99402985074627</v>
      </c>
    </row>
    <row r="494" spans="1:11" ht="18.75">
      <c r="A494" s="102"/>
      <c r="B494" s="163" t="s">
        <v>435</v>
      </c>
      <c r="C494" s="165"/>
      <c r="D494" s="144" t="s">
        <v>436</v>
      </c>
      <c r="E494" s="108">
        <f>E495</f>
        <v>100</v>
      </c>
      <c r="F494" s="108">
        <f>F495</f>
        <v>0</v>
      </c>
      <c r="G494" s="107">
        <f t="shared" si="94"/>
        <v>100</v>
      </c>
      <c r="H494" s="107">
        <f>H495</f>
        <v>99.99</v>
      </c>
      <c r="I494" s="107">
        <f>I495</f>
        <v>0</v>
      </c>
      <c r="J494" s="107">
        <f t="shared" si="95"/>
        <v>99.99</v>
      </c>
      <c r="K494" s="145">
        <f t="shared" si="96"/>
        <v>99.99</v>
      </c>
    </row>
    <row r="495" spans="1:11" ht="33.75">
      <c r="A495" s="102"/>
      <c r="B495" s="163" t="s">
        <v>440</v>
      </c>
      <c r="C495" s="165"/>
      <c r="D495" s="144" t="s">
        <v>394</v>
      </c>
      <c r="E495" s="108">
        <f>E498+E496</f>
        <v>100</v>
      </c>
      <c r="F495" s="108">
        <f>F498</f>
        <v>0</v>
      </c>
      <c r="G495" s="107">
        <f t="shared" si="94"/>
        <v>100</v>
      </c>
      <c r="H495" s="108">
        <f>H498+H496</f>
        <v>99.99</v>
      </c>
      <c r="I495" s="107">
        <f>I498</f>
        <v>0</v>
      </c>
      <c r="J495" s="107">
        <f t="shared" si="95"/>
        <v>99.99</v>
      </c>
      <c r="K495" s="145">
        <f t="shared" si="96"/>
        <v>99.99</v>
      </c>
    </row>
    <row r="496" spans="1:11" ht="33.75">
      <c r="A496" s="102"/>
      <c r="B496" s="163"/>
      <c r="C496" s="102" t="s">
        <v>143</v>
      </c>
      <c r="D496" s="144" t="s">
        <v>14</v>
      </c>
      <c r="E496" s="108">
        <f>E497</f>
        <v>15</v>
      </c>
      <c r="F496" s="108">
        <f>F497</f>
        <v>0</v>
      </c>
      <c r="G496" s="107">
        <f t="shared" si="94"/>
        <v>15</v>
      </c>
      <c r="H496" s="108">
        <f>H497</f>
        <v>14.99</v>
      </c>
      <c r="I496" s="108">
        <f>I497</f>
        <v>0</v>
      </c>
      <c r="J496" s="107">
        <f t="shared" si="95"/>
        <v>14.99</v>
      </c>
      <c r="K496" s="145">
        <f t="shared" si="96"/>
        <v>99.93333333333332</v>
      </c>
    </row>
    <row r="497" spans="1:11" ht="33.75">
      <c r="A497" s="102"/>
      <c r="B497" s="163"/>
      <c r="C497" s="102" t="s">
        <v>145</v>
      </c>
      <c r="D497" s="144" t="s">
        <v>15</v>
      </c>
      <c r="E497" s="108">
        <v>15</v>
      </c>
      <c r="F497" s="108"/>
      <c r="G497" s="107">
        <f t="shared" si="94"/>
        <v>15</v>
      </c>
      <c r="H497" s="108">
        <v>14.99</v>
      </c>
      <c r="I497" s="107"/>
      <c r="J497" s="107">
        <f t="shared" si="95"/>
        <v>14.99</v>
      </c>
      <c r="K497" s="145">
        <f t="shared" si="96"/>
        <v>99.93333333333332</v>
      </c>
    </row>
    <row r="498" spans="1:11" ht="33.75">
      <c r="A498" s="102"/>
      <c r="B498" s="156"/>
      <c r="C498" s="102" t="s">
        <v>198</v>
      </c>
      <c r="D498" s="144" t="s">
        <v>340</v>
      </c>
      <c r="E498" s="108">
        <f>E499+E500</f>
        <v>85</v>
      </c>
      <c r="F498" s="108">
        <f>F499+F500</f>
        <v>0</v>
      </c>
      <c r="G498" s="107">
        <f t="shared" si="94"/>
        <v>85</v>
      </c>
      <c r="H498" s="107">
        <f>H499+H500</f>
        <v>85</v>
      </c>
      <c r="I498" s="107">
        <f>I499+I500</f>
        <v>0</v>
      </c>
      <c r="J498" s="107">
        <f t="shared" si="95"/>
        <v>85</v>
      </c>
      <c r="K498" s="145">
        <f t="shared" si="96"/>
        <v>100</v>
      </c>
    </row>
    <row r="499" spans="1:11" ht="18.75">
      <c r="A499" s="102"/>
      <c r="B499" s="102"/>
      <c r="C499" s="102" t="s">
        <v>200</v>
      </c>
      <c r="D499" s="144" t="s">
        <v>201</v>
      </c>
      <c r="E499" s="108">
        <f>'вкр 2014-3'!G412</f>
        <v>25</v>
      </c>
      <c r="F499" s="108">
        <f>'вкр 2014-3'!H412</f>
        <v>0</v>
      </c>
      <c r="G499" s="107">
        <f t="shared" si="94"/>
        <v>25</v>
      </c>
      <c r="H499" s="107">
        <f>'вкр 2014-3'!J412</f>
        <v>25</v>
      </c>
      <c r="I499" s="107">
        <f>'вкр 2014-3'!K412</f>
        <v>0</v>
      </c>
      <c r="J499" s="107">
        <f t="shared" si="95"/>
        <v>25</v>
      </c>
      <c r="K499" s="145">
        <f t="shared" si="96"/>
        <v>100</v>
      </c>
    </row>
    <row r="500" spans="1:11" ht="18.75">
      <c r="A500" s="102"/>
      <c r="B500" s="102"/>
      <c r="C500" s="102" t="s">
        <v>202</v>
      </c>
      <c r="D500" s="144" t="s">
        <v>203</v>
      </c>
      <c r="E500" s="108">
        <f>'вкр 2014-3'!G413</f>
        <v>60</v>
      </c>
      <c r="F500" s="108">
        <f>'вкр 2014-3'!H413</f>
        <v>0</v>
      </c>
      <c r="G500" s="107">
        <f t="shared" si="94"/>
        <v>60</v>
      </c>
      <c r="H500" s="107">
        <f>'вкр 2014-3'!J413</f>
        <v>60</v>
      </c>
      <c r="I500" s="107">
        <f>'вкр 2014-3'!K413</f>
        <v>0</v>
      </c>
      <c r="J500" s="107">
        <f t="shared" si="95"/>
        <v>60</v>
      </c>
      <c r="K500" s="145">
        <f t="shared" si="96"/>
        <v>100</v>
      </c>
    </row>
    <row r="501" spans="1:11" ht="33.75">
      <c r="A501" s="102"/>
      <c r="B501" s="102" t="s">
        <v>19</v>
      </c>
      <c r="C501" s="102"/>
      <c r="D501" s="144" t="s">
        <v>386</v>
      </c>
      <c r="E501" s="108">
        <f aca="true" t="shared" si="97" ref="E501:F503">E502</f>
        <v>31.5</v>
      </c>
      <c r="F501" s="108">
        <f t="shared" si="97"/>
        <v>0</v>
      </c>
      <c r="G501" s="107">
        <f t="shared" si="94"/>
        <v>31.5</v>
      </c>
      <c r="H501" s="107">
        <f aca="true" t="shared" si="98" ref="H501:I503">H502</f>
        <v>31.5</v>
      </c>
      <c r="I501" s="107">
        <f t="shared" si="98"/>
        <v>0</v>
      </c>
      <c r="J501" s="107">
        <f t="shared" si="95"/>
        <v>31.5</v>
      </c>
      <c r="K501" s="145">
        <f t="shared" si="96"/>
        <v>100</v>
      </c>
    </row>
    <row r="502" spans="1:11" ht="18.75">
      <c r="A502" s="102"/>
      <c r="B502" s="163" t="s">
        <v>20</v>
      </c>
      <c r="C502" s="165"/>
      <c r="D502" s="144" t="s">
        <v>428</v>
      </c>
      <c r="E502" s="108">
        <f t="shared" si="97"/>
        <v>31.5</v>
      </c>
      <c r="F502" s="108">
        <f t="shared" si="97"/>
        <v>0</v>
      </c>
      <c r="G502" s="107">
        <f t="shared" si="94"/>
        <v>31.5</v>
      </c>
      <c r="H502" s="107">
        <f t="shared" si="98"/>
        <v>31.5</v>
      </c>
      <c r="I502" s="107">
        <f t="shared" si="98"/>
        <v>0</v>
      </c>
      <c r="J502" s="107">
        <f t="shared" si="95"/>
        <v>31.5</v>
      </c>
      <c r="K502" s="145">
        <f t="shared" si="96"/>
        <v>100</v>
      </c>
    </row>
    <row r="503" spans="1:11" ht="33.75">
      <c r="A503" s="102"/>
      <c r="B503" s="102"/>
      <c r="C503" s="102" t="s">
        <v>198</v>
      </c>
      <c r="D503" s="144" t="s">
        <v>340</v>
      </c>
      <c r="E503" s="108">
        <f t="shared" si="97"/>
        <v>31.5</v>
      </c>
      <c r="F503" s="108">
        <f t="shared" si="97"/>
        <v>0</v>
      </c>
      <c r="G503" s="107">
        <f t="shared" si="94"/>
        <v>31.5</v>
      </c>
      <c r="H503" s="107">
        <f t="shared" si="98"/>
        <v>31.5</v>
      </c>
      <c r="I503" s="107">
        <f t="shared" si="98"/>
        <v>0</v>
      </c>
      <c r="J503" s="107">
        <f t="shared" si="95"/>
        <v>31.5</v>
      </c>
      <c r="K503" s="145">
        <f t="shared" si="96"/>
        <v>100</v>
      </c>
    </row>
    <row r="504" spans="1:11" ht="18.75">
      <c r="A504" s="102"/>
      <c r="B504" s="102"/>
      <c r="C504" s="102" t="s">
        <v>200</v>
      </c>
      <c r="D504" s="144" t="s">
        <v>201</v>
      </c>
      <c r="E504" s="108">
        <f>'вкр 2014-3'!G417</f>
        <v>31.5</v>
      </c>
      <c r="F504" s="108">
        <f>'вкр 2014-3'!H417</f>
        <v>0</v>
      </c>
      <c r="G504" s="107">
        <f t="shared" si="94"/>
        <v>31.5</v>
      </c>
      <c r="H504" s="107">
        <f>'вкр 2014-3'!J417</f>
        <v>31.5</v>
      </c>
      <c r="I504" s="107">
        <f>'вкр 2014-3'!K417</f>
        <v>0</v>
      </c>
      <c r="J504" s="107">
        <f t="shared" si="95"/>
        <v>31.5</v>
      </c>
      <c r="K504" s="145">
        <f t="shared" si="96"/>
        <v>100</v>
      </c>
    </row>
    <row r="505" spans="1:11" ht="18.75">
      <c r="A505" s="102"/>
      <c r="B505" s="163" t="s">
        <v>838</v>
      </c>
      <c r="C505" s="156"/>
      <c r="D505" s="146" t="s">
        <v>387</v>
      </c>
      <c r="E505" s="108">
        <f aca="true" t="shared" si="99" ref="E505:F507">E506</f>
        <v>36</v>
      </c>
      <c r="F505" s="108">
        <f t="shared" si="99"/>
        <v>0</v>
      </c>
      <c r="G505" s="107">
        <f t="shared" si="94"/>
        <v>36</v>
      </c>
      <c r="H505" s="107">
        <f aca="true" t="shared" si="100" ref="H505:I507">H506</f>
        <v>36</v>
      </c>
      <c r="I505" s="107">
        <f t="shared" si="100"/>
        <v>0</v>
      </c>
      <c r="J505" s="107">
        <f t="shared" si="95"/>
        <v>36</v>
      </c>
      <c r="K505" s="145">
        <f t="shared" si="96"/>
        <v>100</v>
      </c>
    </row>
    <row r="506" spans="1:11" ht="33.75">
      <c r="A506" s="102"/>
      <c r="B506" s="163" t="s">
        <v>18</v>
      </c>
      <c r="C506" s="156"/>
      <c r="D506" s="146" t="s">
        <v>388</v>
      </c>
      <c r="E506" s="108">
        <f t="shared" si="99"/>
        <v>36</v>
      </c>
      <c r="F506" s="108">
        <f t="shared" si="99"/>
        <v>0</v>
      </c>
      <c r="G506" s="107">
        <f t="shared" si="94"/>
        <v>36</v>
      </c>
      <c r="H506" s="107">
        <f t="shared" si="100"/>
        <v>36</v>
      </c>
      <c r="I506" s="107">
        <f t="shared" si="100"/>
        <v>0</v>
      </c>
      <c r="J506" s="107">
        <f t="shared" si="95"/>
        <v>36</v>
      </c>
      <c r="K506" s="145">
        <f t="shared" si="96"/>
        <v>100</v>
      </c>
    </row>
    <row r="507" spans="1:11" ht="33.75">
      <c r="A507" s="102"/>
      <c r="B507" s="102"/>
      <c r="C507" s="102" t="s">
        <v>198</v>
      </c>
      <c r="D507" s="144" t="s">
        <v>340</v>
      </c>
      <c r="E507" s="108">
        <f t="shared" si="99"/>
        <v>36</v>
      </c>
      <c r="F507" s="108">
        <f t="shared" si="99"/>
        <v>0</v>
      </c>
      <c r="G507" s="107">
        <f t="shared" si="94"/>
        <v>36</v>
      </c>
      <c r="H507" s="107">
        <f t="shared" si="100"/>
        <v>36</v>
      </c>
      <c r="I507" s="107">
        <f t="shared" si="100"/>
        <v>0</v>
      </c>
      <c r="J507" s="107">
        <f t="shared" si="95"/>
        <v>36</v>
      </c>
      <c r="K507" s="145">
        <f t="shared" si="96"/>
        <v>100</v>
      </c>
    </row>
    <row r="508" spans="1:11" ht="18.75">
      <c r="A508" s="102"/>
      <c r="B508" s="102"/>
      <c r="C508" s="102" t="s">
        <v>200</v>
      </c>
      <c r="D508" s="144" t="s">
        <v>201</v>
      </c>
      <c r="E508" s="108">
        <f>'вкр 2014-3'!G421</f>
        <v>36</v>
      </c>
      <c r="F508" s="108">
        <f>'вкр 2014-3'!H421</f>
        <v>0</v>
      </c>
      <c r="G508" s="107">
        <f t="shared" si="94"/>
        <v>36</v>
      </c>
      <c r="H508" s="107">
        <f>'вкр 2014-3'!J421</f>
        <v>36</v>
      </c>
      <c r="I508" s="107">
        <f>'вкр 2014-3'!K421</f>
        <v>0</v>
      </c>
      <c r="J508" s="107">
        <f t="shared" si="95"/>
        <v>36</v>
      </c>
      <c r="K508" s="145">
        <f t="shared" si="96"/>
        <v>100</v>
      </c>
    </row>
    <row r="509" spans="1:11" ht="66.75">
      <c r="A509" s="102"/>
      <c r="B509" s="163" t="s">
        <v>407</v>
      </c>
      <c r="C509" s="163"/>
      <c r="D509" s="163" t="s">
        <v>2</v>
      </c>
      <c r="E509" s="108">
        <f aca="true" t="shared" si="101" ref="E509:F512">E510</f>
        <v>50</v>
      </c>
      <c r="F509" s="108">
        <f t="shared" si="101"/>
        <v>0</v>
      </c>
      <c r="G509" s="107">
        <f t="shared" si="94"/>
        <v>50</v>
      </c>
      <c r="H509" s="107">
        <f aca="true" t="shared" si="102" ref="H509:I512">H510</f>
        <v>50</v>
      </c>
      <c r="I509" s="107">
        <f t="shared" si="102"/>
        <v>0</v>
      </c>
      <c r="J509" s="107">
        <f t="shared" si="95"/>
        <v>50</v>
      </c>
      <c r="K509" s="145">
        <f t="shared" si="96"/>
        <v>100</v>
      </c>
    </row>
    <row r="510" spans="1:11" ht="33.75">
      <c r="A510" s="102"/>
      <c r="B510" s="163" t="s">
        <v>3</v>
      </c>
      <c r="C510" s="163"/>
      <c r="D510" s="163" t="s">
        <v>4</v>
      </c>
      <c r="E510" s="108">
        <f t="shared" si="101"/>
        <v>50</v>
      </c>
      <c r="F510" s="108">
        <f t="shared" si="101"/>
        <v>0</v>
      </c>
      <c r="G510" s="107">
        <f t="shared" si="94"/>
        <v>50</v>
      </c>
      <c r="H510" s="107">
        <f t="shared" si="102"/>
        <v>50</v>
      </c>
      <c r="I510" s="107">
        <f t="shared" si="102"/>
        <v>0</v>
      </c>
      <c r="J510" s="107">
        <f t="shared" si="95"/>
        <v>50</v>
      </c>
      <c r="K510" s="145">
        <f t="shared" si="96"/>
        <v>100</v>
      </c>
    </row>
    <row r="511" spans="1:11" ht="50.25">
      <c r="A511" s="102"/>
      <c r="B511" s="163" t="s">
        <v>6</v>
      </c>
      <c r="C511" s="163"/>
      <c r="D511" s="163" t="s">
        <v>7</v>
      </c>
      <c r="E511" s="108">
        <f t="shared" si="101"/>
        <v>50</v>
      </c>
      <c r="F511" s="108">
        <f t="shared" si="101"/>
        <v>0</v>
      </c>
      <c r="G511" s="107">
        <f t="shared" si="94"/>
        <v>50</v>
      </c>
      <c r="H511" s="107">
        <f t="shared" si="102"/>
        <v>50</v>
      </c>
      <c r="I511" s="107">
        <f t="shared" si="102"/>
        <v>0</v>
      </c>
      <c r="J511" s="107">
        <f t="shared" si="95"/>
        <v>50</v>
      </c>
      <c r="K511" s="145">
        <f t="shared" si="96"/>
        <v>100</v>
      </c>
    </row>
    <row r="512" spans="1:11" ht="33.75">
      <c r="A512" s="102"/>
      <c r="B512" s="163"/>
      <c r="C512" s="102" t="s">
        <v>198</v>
      </c>
      <c r="D512" s="163" t="s">
        <v>340</v>
      </c>
      <c r="E512" s="108">
        <f t="shared" si="101"/>
        <v>50</v>
      </c>
      <c r="F512" s="108">
        <f t="shared" si="101"/>
        <v>0</v>
      </c>
      <c r="G512" s="107">
        <f t="shared" si="94"/>
        <v>50</v>
      </c>
      <c r="H512" s="107">
        <f t="shared" si="102"/>
        <v>50</v>
      </c>
      <c r="I512" s="107">
        <f t="shared" si="102"/>
        <v>0</v>
      </c>
      <c r="J512" s="107">
        <f t="shared" si="95"/>
        <v>50</v>
      </c>
      <c r="K512" s="145">
        <f t="shared" si="96"/>
        <v>100</v>
      </c>
    </row>
    <row r="513" spans="1:11" ht="18.75">
      <c r="A513" s="102"/>
      <c r="B513" s="163"/>
      <c r="C513" s="102" t="s">
        <v>200</v>
      </c>
      <c r="D513" s="144" t="s">
        <v>201</v>
      </c>
      <c r="E513" s="108">
        <f>'вкр 2014-3'!G426</f>
        <v>50</v>
      </c>
      <c r="F513" s="108">
        <f>'вкр 2014-3'!H426</f>
        <v>0</v>
      </c>
      <c r="G513" s="107">
        <f t="shared" si="94"/>
        <v>50</v>
      </c>
      <c r="H513" s="107">
        <f>'вкр 2014-3'!J426</f>
        <v>50</v>
      </c>
      <c r="I513" s="107">
        <f>'вкр 2014-3'!K426</f>
        <v>0</v>
      </c>
      <c r="J513" s="107">
        <f t="shared" si="95"/>
        <v>50</v>
      </c>
      <c r="K513" s="145">
        <f t="shared" si="96"/>
        <v>100</v>
      </c>
    </row>
    <row r="514" spans="1:11" ht="33.75">
      <c r="A514" s="102"/>
      <c r="B514" s="150" t="s">
        <v>464</v>
      </c>
      <c r="C514" s="102"/>
      <c r="D514" s="144" t="s">
        <v>468</v>
      </c>
      <c r="E514" s="108">
        <f>E515</f>
        <v>0</v>
      </c>
      <c r="F514" s="108">
        <f>F515</f>
        <v>145613.53600000002</v>
      </c>
      <c r="G514" s="107">
        <f aca="true" t="shared" si="103" ref="G514:G528">SUM(E514:F514)</f>
        <v>145613.53600000002</v>
      </c>
      <c r="H514" s="107">
        <f>H515</f>
        <v>0</v>
      </c>
      <c r="I514" s="107">
        <f>I515</f>
        <v>145395.85569000003</v>
      </c>
      <c r="J514" s="107">
        <f t="shared" si="95"/>
        <v>145395.85569000003</v>
      </c>
      <c r="K514" s="145">
        <f t="shared" si="96"/>
        <v>99.85050819039242</v>
      </c>
    </row>
    <row r="515" spans="1:11" ht="18.75">
      <c r="A515" s="102"/>
      <c r="B515" s="150" t="s">
        <v>465</v>
      </c>
      <c r="C515" s="102"/>
      <c r="D515" s="144" t="s">
        <v>466</v>
      </c>
      <c r="E515" s="109">
        <f>E524+E528+E535+E539+E545+E516</f>
        <v>0</v>
      </c>
      <c r="F515" s="109">
        <f>F524+F528+F535+F539+F545+F516+F521+F553</f>
        <v>145613.53600000002</v>
      </c>
      <c r="G515" s="107">
        <f t="shared" si="103"/>
        <v>145613.53600000002</v>
      </c>
      <c r="H515" s="112">
        <f>H524+H528+H535+H539+H545+H516</f>
        <v>0</v>
      </c>
      <c r="I515" s="109">
        <f>I524+I528+I535+I539+I545+I516+I521+I553</f>
        <v>145395.85569000003</v>
      </c>
      <c r="J515" s="107">
        <f t="shared" si="95"/>
        <v>145395.85569000003</v>
      </c>
      <c r="K515" s="145">
        <f t="shared" si="96"/>
        <v>99.85050819039242</v>
      </c>
    </row>
    <row r="516" spans="1:11" ht="50.25">
      <c r="A516" s="102"/>
      <c r="B516" s="150" t="s">
        <v>818</v>
      </c>
      <c r="C516" s="102"/>
      <c r="D516" s="144" t="s">
        <v>819</v>
      </c>
      <c r="E516" s="109">
        <f>E517+E519</f>
        <v>0</v>
      </c>
      <c r="F516" s="109">
        <f>F517+F519</f>
        <v>6146.679999999999</v>
      </c>
      <c r="G516" s="107">
        <f t="shared" si="103"/>
        <v>6146.679999999999</v>
      </c>
      <c r="H516" s="112">
        <f>H517+H519</f>
        <v>0</v>
      </c>
      <c r="I516" s="109">
        <f>I517+I519</f>
        <v>6146.679999999999</v>
      </c>
      <c r="J516" s="107">
        <f aca="true" t="shared" si="104" ref="J516:J528">SUM(H516:I516)</f>
        <v>6146.679999999999</v>
      </c>
      <c r="K516" s="145">
        <f t="shared" si="93"/>
        <v>100</v>
      </c>
    </row>
    <row r="517" spans="1:11" ht="33.75">
      <c r="A517" s="102"/>
      <c r="B517" s="150"/>
      <c r="C517" s="102" t="s">
        <v>143</v>
      </c>
      <c r="D517" s="144" t="s">
        <v>14</v>
      </c>
      <c r="E517" s="109">
        <f>E518</f>
        <v>0</v>
      </c>
      <c r="F517" s="109">
        <f>F518</f>
        <v>5434.10986</v>
      </c>
      <c r="G517" s="107">
        <f t="shared" si="103"/>
        <v>5434.10986</v>
      </c>
      <c r="H517" s="112">
        <f>H518</f>
        <v>0</v>
      </c>
      <c r="I517" s="112">
        <f>I518</f>
        <v>5434.10986</v>
      </c>
      <c r="J517" s="107">
        <f t="shared" si="104"/>
        <v>5434.10986</v>
      </c>
      <c r="K517" s="145">
        <f t="shared" si="93"/>
        <v>100</v>
      </c>
    </row>
    <row r="518" spans="1:11" ht="33.75">
      <c r="A518" s="102"/>
      <c r="B518" s="150"/>
      <c r="C518" s="102" t="s">
        <v>145</v>
      </c>
      <c r="D518" s="144" t="s">
        <v>814</v>
      </c>
      <c r="E518" s="109">
        <f>'вкр 2014-3'!G752</f>
        <v>0</v>
      </c>
      <c r="F518" s="109">
        <f>'вкр 2014-3'!H752</f>
        <v>5434.10986</v>
      </c>
      <c r="G518" s="107">
        <f t="shared" si="103"/>
        <v>5434.10986</v>
      </c>
      <c r="H518" s="112">
        <f>'вкр 2014-3'!J752</f>
        <v>0</v>
      </c>
      <c r="I518" s="112">
        <f>'вкр 2014-3'!K752</f>
        <v>5434.10986</v>
      </c>
      <c r="J518" s="107">
        <f t="shared" si="104"/>
        <v>5434.10986</v>
      </c>
      <c r="K518" s="145">
        <f t="shared" si="93"/>
        <v>100</v>
      </c>
    </row>
    <row r="519" spans="1:11" ht="33.75">
      <c r="A519" s="102"/>
      <c r="B519" s="150"/>
      <c r="C519" s="102" t="s">
        <v>198</v>
      </c>
      <c r="D519" s="144" t="s">
        <v>340</v>
      </c>
      <c r="E519" s="109">
        <f>E520</f>
        <v>0</v>
      </c>
      <c r="F519" s="109">
        <f>F520</f>
        <v>712.57014</v>
      </c>
      <c r="G519" s="107">
        <f t="shared" si="103"/>
        <v>712.57014</v>
      </c>
      <c r="H519" s="112">
        <f>H520</f>
        <v>0</v>
      </c>
      <c r="I519" s="112">
        <f>I520</f>
        <v>712.57014</v>
      </c>
      <c r="J519" s="107">
        <f t="shared" si="104"/>
        <v>712.57014</v>
      </c>
      <c r="K519" s="145">
        <f t="shared" si="93"/>
        <v>100</v>
      </c>
    </row>
    <row r="520" spans="1:11" ht="18.75">
      <c r="A520" s="102"/>
      <c r="B520" s="150"/>
      <c r="C520" s="102" t="s">
        <v>202</v>
      </c>
      <c r="D520" s="144" t="s">
        <v>203</v>
      </c>
      <c r="E520" s="109">
        <f>'вкр 2014-3'!G431</f>
        <v>0</v>
      </c>
      <c r="F520" s="109">
        <f>'вкр 2014-3'!H431</f>
        <v>712.57014</v>
      </c>
      <c r="G520" s="107">
        <f t="shared" si="103"/>
        <v>712.57014</v>
      </c>
      <c r="H520" s="112">
        <f>'вкр 2014-3'!J431</f>
        <v>0</v>
      </c>
      <c r="I520" s="112">
        <f>'вкр 2014-3'!K431</f>
        <v>712.57014</v>
      </c>
      <c r="J520" s="107">
        <f t="shared" si="104"/>
        <v>712.57014</v>
      </c>
      <c r="K520" s="145">
        <f t="shared" si="93"/>
        <v>100</v>
      </c>
    </row>
    <row r="521" spans="1:11" ht="66.75">
      <c r="A521" s="102"/>
      <c r="B521" s="166" t="s">
        <v>517</v>
      </c>
      <c r="C521" s="167"/>
      <c r="D521" s="157" t="s">
        <v>518</v>
      </c>
      <c r="E521" s="109">
        <f>E522</f>
        <v>0</v>
      </c>
      <c r="F521" s="109">
        <f>F522</f>
        <v>550</v>
      </c>
      <c r="G521" s="107">
        <f t="shared" si="103"/>
        <v>550</v>
      </c>
      <c r="H521" s="112">
        <f>H522</f>
        <v>0</v>
      </c>
      <c r="I521" s="112">
        <f>I522</f>
        <v>550</v>
      </c>
      <c r="J521" s="107">
        <f t="shared" si="104"/>
        <v>550</v>
      </c>
      <c r="K521" s="145">
        <f t="shared" si="93"/>
        <v>100</v>
      </c>
    </row>
    <row r="522" spans="1:11" ht="33.75">
      <c r="A522" s="102"/>
      <c r="B522" s="166"/>
      <c r="C522" s="156" t="s">
        <v>198</v>
      </c>
      <c r="D522" s="144" t="s">
        <v>199</v>
      </c>
      <c r="E522" s="109">
        <f>E523</f>
        <v>0</v>
      </c>
      <c r="F522" s="109">
        <f>F523</f>
        <v>550</v>
      </c>
      <c r="G522" s="107">
        <f t="shared" si="103"/>
        <v>550</v>
      </c>
      <c r="H522" s="112">
        <f>H523</f>
        <v>0</v>
      </c>
      <c r="I522" s="112">
        <f>I523</f>
        <v>550</v>
      </c>
      <c r="J522" s="107">
        <f t="shared" si="104"/>
        <v>550</v>
      </c>
      <c r="K522" s="145">
        <f t="shared" si="93"/>
        <v>100</v>
      </c>
    </row>
    <row r="523" spans="1:11" ht="18.75">
      <c r="A523" s="102"/>
      <c r="B523" s="166"/>
      <c r="C523" s="156" t="s">
        <v>200</v>
      </c>
      <c r="D523" s="144" t="s">
        <v>201</v>
      </c>
      <c r="E523" s="109"/>
      <c r="F523" s="109">
        <f>'вкр 2014-3'!H434</f>
        <v>550</v>
      </c>
      <c r="G523" s="107">
        <f t="shared" si="103"/>
        <v>550</v>
      </c>
      <c r="H523" s="112"/>
      <c r="I523" s="112">
        <f>'вкр 2014-3'!K434</f>
        <v>550</v>
      </c>
      <c r="J523" s="107">
        <f t="shared" si="104"/>
        <v>550</v>
      </c>
      <c r="K523" s="145">
        <f t="shared" si="93"/>
        <v>100</v>
      </c>
    </row>
    <row r="524" spans="1:11" ht="83.25">
      <c r="A524" s="102"/>
      <c r="B524" s="102" t="s">
        <v>484</v>
      </c>
      <c r="C524" s="102"/>
      <c r="D524" s="168" t="s">
        <v>374</v>
      </c>
      <c r="E524" s="109">
        <f>E525</f>
        <v>0</v>
      </c>
      <c r="F524" s="109">
        <f>F525</f>
        <v>108490.9</v>
      </c>
      <c r="G524" s="107">
        <f t="shared" si="103"/>
        <v>108490.9</v>
      </c>
      <c r="H524" s="112">
        <f>H525</f>
        <v>0</v>
      </c>
      <c r="I524" s="109">
        <f>I525</f>
        <v>108490.9</v>
      </c>
      <c r="J524" s="107">
        <f t="shared" si="104"/>
        <v>108490.9</v>
      </c>
      <c r="K524" s="145">
        <f t="shared" si="93"/>
        <v>100</v>
      </c>
    </row>
    <row r="525" spans="1:11" ht="33.75">
      <c r="A525" s="102"/>
      <c r="B525" s="102"/>
      <c r="C525" s="102" t="s">
        <v>198</v>
      </c>
      <c r="D525" s="144" t="s">
        <v>340</v>
      </c>
      <c r="E525" s="109">
        <f>E526+E527</f>
        <v>0</v>
      </c>
      <c r="F525" s="109">
        <f>F526+F527</f>
        <v>108490.9</v>
      </c>
      <c r="G525" s="107">
        <f t="shared" si="103"/>
        <v>108490.9</v>
      </c>
      <c r="H525" s="112">
        <f>H526+H527</f>
        <v>0</v>
      </c>
      <c r="I525" s="112">
        <f>I526+I527</f>
        <v>108490.9</v>
      </c>
      <c r="J525" s="107">
        <f t="shared" si="104"/>
        <v>108490.9</v>
      </c>
      <c r="K525" s="145">
        <f t="shared" si="93"/>
        <v>100</v>
      </c>
    </row>
    <row r="526" spans="1:11" ht="18.75">
      <c r="A526" s="102"/>
      <c r="B526" s="102"/>
      <c r="C526" s="102" t="s">
        <v>200</v>
      </c>
      <c r="D526" s="144" t="s">
        <v>201</v>
      </c>
      <c r="E526" s="109">
        <v>0</v>
      </c>
      <c r="F526" s="109">
        <v>48034.914</v>
      </c>
      <c r="G526" s="107">
        <f t="shared" si="103"/>
        <v>48034.914</v>
      </c>
      <c r="H526" s="112">
        <v>0</v>
      </c>
      <c r="I526" s="112">
        <v>48034.914</v>
      </c>
      <c r="J526" s="107">
        <f t="shared" si="104"/>
        <v>48034.914</v>
      </c>
      <c r="K526" s="145">
        <f t="shared" si="93"/>
        <v>100</v>
      </c>
    </row>
    <row r="527" spans="1:11" ht="18.75">
      <c r="A527" s="102"/>
      <c r="B527" s="102"/>
      <c r="C527" s="102" t="s">
        <v>202</v>
      </c>
      <c r="D527" s="144" t="s">
        <v>203</v>
      </c>
      <c r="E527" s="109">
        <v>0</v>
      </c>
      <c r="F527" s="109">
        <v>60455.986</v>
      </c>
      <c r="G527" s="107">
        <f t="shared" si="103"/>
        <v>60455.986</v>
      </c>
      <c r="H527" s="112">
        <v>0</v>
      </c>
      <c r="I527" s="112">
        <v>60455.986</v>
      </c>
      <c r="J527" s="107">
        <f t="shared" si="104"/>
        <v>60455.986</v>
      </c>
      <c r="K527" s="145">
        <f t="shared" si="93"/>
        <v>100</v>
      </c>
    </row>
    <row r="528" spans="1:11" ht="149.25">
      <c r="A528" s="102"/>
      <c r="B528" s="102" t="s">
        <v>483</v>
      </c>
      <c r="C528" s="102"/>
      <c r="D528" s="169" t="s">
        <v>336</v>
      </c>
      <c r="E528" s="109">
        <f>E529+E531+E533</f>
        <v>0</v>
      </c>
      <c r="F528" s="109">
        <f>F529+F531+F533</f>
        <v>24229.600000000002</v>
      </c>
      <c r="G528" s="107">
        <f t="shared" si="103"/>
        <v>24229.600000000002</v>
      </c>
      <c r="H528" s="112">
        <f>H529+H531+H533</f>
        <v>0</v>
      </c>
      <c r="I528" s="112">
        <f>I529+I531+I533</f>
        <v>24019.56843</v>
      </c>
      <c r="J528" s="107">
        <f t="shared" si="104"/>
        <v>24019.56843</v>
      </c>
      <c r="K528" s="145">
        <f t="shared" si="93"/>
        <v>99.13316121603327</v>
      </c>
    </row>
    <row r="529" spans="1:11" ht="83.25">
      <c r="A529" s="102"/>
      <c r="B529" s="102"/>
      <c r="C529" s="102" t="s">
        <v>139</v>
      </c>
      <c r="D529" s="144" t="s">
        <v>11</v>
      </c>
      <c r="E529" s="108">
        <f>E530</f>
        <v>0</v>
      </c>
      <c r="F529" s="108">
        <f>F530</f>
        <v>20482.711</v>
      </c>
      <c r="G529" s="112">
        <f aca="true" t="shared" si="105" ref="G529:G534">E529+F529</f>
        <v>20482.711</v>
      </c>
      <c r="H529" s="107">
        <f>H530</f>
        <v>0</v>
      </c>
      <c r="I529" s="107">
        <f>I530</f>
        <v>20311.02419</v>
      </c>
      <c r="J529" s="112">
        <f aca="true" t="shared" si="106" ref="J529:J534">H529+I529</f>
        <v>20311.02419</v>
      </c>
      <c r="K529" s="145">
        <f t="shared" si="93"/>
        <v>99.16179645360421</v>
      </c>
    </row>
    <row r="530" spans="1:11" ht="18.75">
      <c r="A530" s="102"/>
      <c r="B530" s="102"/>
      <c r="C530" s="102" t="s">
        <v>232</v>
      </c>
      <c r="D530" s="144" t="s">
        <v>233</v>
      </c>
      <c r="E530" s="108">
        <f>'вкр 2014-3'!G441</f>
        <v>0</v>
      </c>
      <c r="F530" s="108">
        <f>'вкр 2014-3'!H441</f>
        <v>20482.711</v>
      </c>
      <c r="G530" s="112">
        <f t="shared" si="105"/>
        <v>20482.711</v>
      </c>
      <c r="H530" s="107">
        <f>'вкр 2014-3'!J441</f>
        <v>0</v>
      </c>
      <c r="I530" s="107">
        <f>'вкр 2014-3'!K441</f>
        <v>20311.02419</v>
      </c>
      <c r="J530" s="112">
        <f t="shared" si="106"/>
        <v>20311.02419</v>
      </c>
      <c r="K530" s="145">
        <f t="shared" si="93"/>
        <v>99.16179645360421</v>
      </c>
    </row>
    <row r="531" spans="1:11" ht="33.75">
      <c r="A531" s="102"/>
      <c r="B531" s="102"/>
      <c r="C531" s="102" t="s">
        <v>143</v>
      </c>
      <c r="D531" s="144" t="s">
        <v>14</v>
      </c>
      <c r="E531" s="108">
        <f>E532</f>
        <v>0</v>
      </c>
      <c r="F531" s="108">
        <f>F532</f>
        <v>3677.12953</v>
      </c>
      <c r="G531" s="112">
        <f t="shared" si="105"/>
        <v>3677.12953</v>
      </c>
      <c r="H531" s="107">
        <f>H532</f>
        <v>0</v>
      </c>
      <c r="I531" s="107">
        <f>I532</f>
        <v>3638.7982</v>
      </c>
      <c r="J531" s="112">
        <f t="shared" si="106"/>
        <v>3638.7982</v>
      </c>
      <c r="K531" s="145">
        <f t="shared" si="93"/>
        <v>98.9575746601453</v>
      </c>
    </row>
    <row r="532" spans="1:11" ht="33.75">
      <c r="A532" s="102"/>
      <c r="B532" s="102"/>
      <c r="C532" s="102" t="s">
        <v>145</v>
      </c>
      <c r="D532" s="144" t="s">
        <v>15</v>
      </c>
      <c r="E532" s="108">
        <f>'вкр 2014-3'!G443</f>
        <v>0</v>
      </c>
      <c r="F532" s="108">
        <f>'вкр 2014-3'!H443</f>
        <v>3677.12953</v>
      </c>
      <c r="G532" s="112">
        <f t="shared" si="105"/>
        <v>3677.12953</v>
      </c>
      <c r="H532" s="107">
        <f>'вкр 2014-3'!J443</f>
        <v>0</v>
      </c>
      <c r="I532" s="107">
        <f>'вкр 2014-3'!K443</f>
        <v>3638.7982</v>
      </c>
      <c r="J532" s="112">
        <f t="shared" si="106"/>
        <v>3638.7982</v>
      </c>
      <c r="K532" s="145">
        <f t="shared" si="93"/>
        <v>98.9575746601453</v>
      </c>
    </row>
    <row r="533" spans="1:11" ht="18.75">
      <c r="A533" s="102"/>
      <c r="B533" s="102"/>
      <c r="C533" s="102" t="s">
        <v>146</v>
      </c>
      <c r="D533" s="144" t="s">
        <v>147</v>
      </c>
      <c r="E533" s="108">
        <f>E534</f>
        <v>0</v>
      </c>
      <c r="F533" s="108">
        <f>F534</f>
        <v>69.75947</v>
      </c>
      <c r="G533" s="112">
        <f t="shared" si="105"/>
        <v>69.75947</v>
      </c>
      <c r="H533" s="107">
        <f>H534</f>
        <v>0</v>
      </c>
      <c r="I533" s="107">
        <f>I534</f>
        <v>69.74604</v>
      </c>
      <c r="J533" s="112">
        <f t="shared" si="106"/>
        <v>69.74604</v>
      </c>
      <c r="K533" s="145">
        <f t="shared" si="93"/>
        <v>99.9807481335509</v>
      </c>
    </row>
    <row r="534" spans="1:11" ht="18.75">
      <c r="A534" s="102"/>
      <c r="B534" s="102"/>
      <c r="C534" s="102" t="s">
        <v>148</v>
      </c>
      <c r="D534" s="144" t="s">
        <v>17</v>
      </c>
      <c r="E534" s="108">
        <f>'вкр 2014-3'!G445</f>
        <v>0</v>
      </c>
      <c r="F534" s="108">
        <f>'вкр 2014-3'!H445</f>
        <v>69.75947</v>
      </c>
      <c r="G534" s="112">
        <f t="shared" si="105"/>
        <v>69.75947</v>
      </c>
      <c r="H534" s="107">
        <f>'вкр 2014-3'!J445</f>
        <v>0</v>
      </c>
      <c r="I534" s="107">
        <f>'вкр 2014-3'!K445</f>
        <v>69.74604</v>
      </c>
      <c r="J534" s="112">
        <f t="shared" si="106"/>
        <v>69.74604</v>
      </c>
      <c r="K534" s="145">
        <f t="shared" si="93"/>
        <v>99.9807481335509</v>
      </c>
    </row>
    <row r="535" spans="1:11" ht="33.75">
      <c r="A535" s="102"/>
      <c r="B535" s="102" t="s">
        <v>482</v>
      </c>
      <c r="C535" s="102"/>
      <c r="D535" s="144" t="s">
        <v>824</v>
      </c>
      <c r="E535" s="108">
        <f>E536</f>
        <v>0</v>
      </c>
      <c r="F535" s="108">
        <f>F536</f>
        <v>7.2</v>
      </c>
      <c r="G535" s="107">
        <f>SUM(E535:F535)</f>
        <v>7.2</v>
      </c>
      <c r="H535" s="107">
        <f>H536</f>
        <v>0</v>
      </c>
      <c r="I535" s="107">
        <f>I536</f>
        <v>4.93335</v>
      </c>
      <c r="J535" s="107">
        <f>SUM(H535:I535)</f>
        <v>4.93335</v>
      </c>
      <c r="K535" s="145">
        <f t="shared" si="93"/>
        <v>68.51875</v>
      </c>
    </row>
    <row r="536" spans="1:11" ht="33.75">
      <c r="A536" s="102"/>
      <c r="B536" s="102"/>
      <c r="C536" s="102" t="s">
        <v>198</v>
      </c>
      <c r="D536" s="144" t="s">
        <v>340</v>
      </c>
      <c r="E536" s="109">
        <f>E537+E538</f>
        <v>0</v>
      </c>
      <c r="F536" s="109">
        <f>F537+F538</f>
        <v>7.2</v>
      </c>
      <c r="G536" s="107">
        <f>SUM(E536:F536)</f>
        <v>7.2</v>
      </c>
      <c r="H536" s="112">
        <f>H537+H538</f>
        <v>0</v>
      </c>
      <c r="I536" s="112">
        <f>I537+I538</f>
        <v>4.93335</v>
      </c>
      <c r="J536" s="107">
        <f>SUM(H536:I536)</f>
        <v>4.93335</v>
      </c>
      <c r="K536" s="145">
        <f t="shared" si="93"/>
        <v>68.51875</v>
      </c>
    </row>
    <row r="537" spans="1:11" ht="18.75">
      <c r="A537" s="102"/>
      <c r="B537" s="102"/>
      <c r="C537" s="102" t="s">
        <v>200</v>
      </c>
      <c r="D537" s="144" t="s">
        <v>201</v>
      </c>
      <c r="E537" s="109">
        <v>0</v>
      </c>
      <c r="F537" s="109">
        <v>3.16</v>
      </c>
      <c r="G537" s="107">
        <f>SUM(E537:F537)</f>
        <v>3.16</v>
      </c>
      <c r="H537" s="112">
        <v>0</v>
      </c>
      <c r="I537" s="112">
        <v>1.89935</v>
      </c>
      <c r="J537" s="107">
        <f>SUM(H537:I537)</f>
        <v>1.89935</v>
      </c>
      <c r="K537" s="145">
        <f t="shared" si="93"/>
        <v>60.10601265822785</v>
      </c>
    </row>
    <row r="538" spans="1:11" ht="18.75">
      <c r="A538" s="102"/>
      <c r="B538" s="102"/>
      <c r="C538" s="102" t="s">
        <v>202</v>
      </c>
      <c r="D538" s="144" t="s">
        <v>203</v>
      </c>
      <c r="E538" s="109">
        <v>0</v>
      </c>
      <c r="F538" s="109">
        <v>4.04</v>
      </c>
      <c r="G538" s="107">
        <f>SUM(E538:F538)</f>
        <v>4.04</v>
      </c>
      <c r="H538" s="112">
        <v>0</v>
      </c>
      <c r="I538" s="112">
        <v>3.034</v>
      </c>
      <c r="J538" s="107">
        <f>SUM(H538:I538)</f>
        <v>3.034</v>
      </c>
      <c r="K538" s="145">
        <f t="shared" si="93"/>
        <v>75.0990099009901</v>
      </c>
    </row>
    <row r="539" spans="1:11" ht="50.25">
      <c r="A539" s="102"/>
      <c r="B539" s="102" t="s">
        <v>481</v>
      </c>
      <c r="C539" s="102"/>
      <c r="D539" s="157" t="s">
        <v>529</v>
      </c>
      <c r="E539" s="108">
        <f>E540+E542</f>
        <v>0</v>
      </c>
      <c r="F539" s="108">
        <f>F540+F542</f>
        <v>3726</v>
      </c>
      <c r="G539" s="107">
        <f>SUM(E539:F539)</f>
        <v>3726</v>
      </c>
      <c r="H539" s="107">
        <f>H540+H542</f>
        <v>0</v>
      </c>
      <c r="I539" s="107">
        <f>I540+I542</f>
        <v>3725.2179100000003</v>
      </c>
      <c r="J539" s="107">
        <f>SUM(H539:I539)</f>
        <v>3725.2179100000003</v>
      </c>
      <c r="K539" s="145">
        <f t="shared" si="93"/>
        <v>99.97900993022009</v>
      </c>
    </row>
    <row r="540" spans="1:11" ht="83.25">
      <c r="A540" s="102"/>
      <c r="B540" s="102"/>
      <c r="C540" s="102" t="s">
        <v>139</v>
      </c>
      <c r="D540" s="144" t="s">
        <v>11</v>
      </c>
      <c r="E540" s="108">
        <f>E541</f>
        <v>0</v>
      </c>
      <c r="F540" s="108">
        <f>F541</f>
        <v>257.7</v>
      </c>
      <c r="G540" s="112">
        <f>E540+F540</f>
        <v>257.7</v>
      </c>
      <c r="H540" s="107">
        <f>H541</f>
        <v>0</v>
      </c>
      <c r="I540" s="107">
        <f>I541</f>
        <v>256.91791</v>
      </c>
      <c r="J540" s="112">
        <f>H540+I540</f>
        <v>256.91791</v>
      </c>
      <c r="K540" s="145">
        <f t="shared" si="93"/>
        <v>99.69651144741948</v>
      </c>
    </row>
    <row r="541" spans="1:11" ht="18.75">
      <c r="A541" s="102"/>
      <c r="B541" s="102"/>
      <c r="C541" s="102" t="s">
        <v>232</v>
      </c>
      <c r="D541" s="144" t="s">
        <v>233</v>
      </c>
      <c r="E541" s="108"/>
      <c r="F541" s="112">
        <f>'вкр 2014-3'!H452</f>
        <v>257.7</v>
      </c>
      <c r="G541" s="112">
        <f>E541+F541</f>
        <v>257.7</v>
      </c>
      <c r="H541" s="107"/>
      <c r="I541" s="112">
        <f>'вкр 2014-3'!K452</f>
        <v>256.91791</v>
      </c>
      <c r="J541" s="112">
        <f>H541+I541</f>
        <v>256.91791</v>
      </c>
      <c r="K541" s="145">
        <f t="shared" si="93"/>
        <v>99.69651144741948</v>
      </c>
    </row>
    <row r="542" spans="1:11" ht="33.75">
      <c r="A542" s="102"/>
      <c r="B542" s="102"/>
      <c r="C542" s="102" t="s">
        <v>198</v>
      </c>
      <c r="D542" s="144" t="s">
        <v>340</v>
      </c>
      <c r="E542" s="109">
        <f>E543+E544</f>
        <v>0</v>
      </c>
      <c r="F542" s="109">
        <f>F543+F544</f>
        <v>3468.3</v>
      </c>
      <c r="G542" s="107">
        <f aca="true" t="shared" si="107" ref="G542:G556">SUM(E542:F542)</f>
        <v>3468.3</v>
      </c>
      <c r="H542" s="112">
        <f>H543+H544</f>
        <v>0</v>
      </c>
      <c r="I542" s="112">
        <f>I543+I544</f>
        <v>3468.3</v>
      </c>
      <c r="J542" s="107">
        <f aca="true" t="shared" si="108" ref="J542:J556">SUM(H542:I542)</f>
        <v>3468.3</v>
      </c>
      <c r="K542" s="145">
        <f t="shared" si="93"/>
        <v>100</v>
      </c>
    </row>
    <row r="543" spans="1:11" ht="18.75">
      <c r="A543" s="102"/>
      <c r="B543" s="102"/>
      <c r="C543" s="102" t="s">
        <v>200</v>
      </c>
      <c r="D543" s="144" t="s">
        <v>201</v>
      </c>
      <c r="E543" s="109">
        <v>0</v>
      </c>
      <c r="F543" s="109">
        <v>1644.8</v>
      </c>
      <c r="G543" s="107">
        <f t="shared" si="107"/>
        <v>1644.8</v>
      </c>
      <c r="H543" s="112">
        <v>0</v>
      </c>
      <c r="I543" s="112">
        <v>1644.8</v>
      </c>
      <c r="J543" s="107">
        <f t="shared" si="108"/>
        <v>1644.8</v>
      </c>
      <c r="K543" s="145">
        <f t="shared" si="93"/>
        <v>100</v>
      </c>
    </row>
    <row r="544" spans="1:11" ht="18.75">
      <c r="A544" s="102"/>
      <c r="B544" s="102"/>
      <c r="C544" s="102" t="s">
        <v>202</v>
      </c>
      <c r="D544" s="144" t="s">
        <v>203</v>
      </c>
      <c r="E544" s="109">
        <v>0</v>
      </c>
      <c r="F544" s="109">
        <v>1823.5</v>
      </c>
      <c r="G544" s="107">
        <f t="shared" si="107"/>
        <v>1823.5</v>
      </c>
      <c r="H544" s="112">
        <v>0</v>
      </c>
      <c r="I544" s="112">
        <v>1823.5</v>
      </c>
      <c r="J544" s="107">
        <f t="shared" si="108"/>
        <v>1823.5</v>
      </c>
      <c r="K544" s="145">
        <f aca="true" t="shared" si="109" ref="K544:K620">J544/G544*100</f>
        <v>100</v>
      </c>
    </row>
    <row r="545" spans="1:11" ht="50.25">
      <c r="A545" s="102"/>
      <c r="B545" s="102" t="s">
        <v>478</v>
      </c>
      <c r="C545" s="102"/>
      <c r="D545" s="163" t="s">
        <v>376</v>
      </c>
      <c r="E545" s="109">
        <f>E550+E546+E548</f>
        <v>0</v>
      </c>
      <c r="F545" s="109">
        <f>F550+F546+F548</f>
        <v>2100.6</v>
      </c>
      <c r="G545" s="107">
        <f t="shared" si="107"/>
        <v>2100.6</v>
      </c>
      <c r="H545" s="112">
        <f>H550+H546+H548</f>
        <v>0</v>
      </c>
      <c r="I545" s="112">
        <f>I550+I546+I548</f>
        <v>2096</v>
      </c>
      <c r="J545" s="107">
        <f t="shared" si="108"/>
        <v>2096</v>
      </c>
      <c r="K545" s="145">
        <f t="shared" si="109"/>
        <v>99.78101494811007</v>
      </c>
    </row>
    <row r="546" spans="1:11" ht="83.25">
      <c r="A546" s="102"/>
      <c r="B546" s="102"/>
      <c r="C546" s="102" t="s">
        <v>139</v>
      </c>
      <c r="D546" s="144" t="s">
        <v>11</v>
      </c>
      <c r="E546" s="109">
        <f>E547</f>
        <v>0</v>
      </c>
      <c r="F546" s="109">
        <f>F547</f>
        <v>77.934</v>
      </c>
      <c r="G546" s="107">
        <f t="shared" si="107"/>
        <v>77.934</v>
      </c>
      <c r="H546" s="112">
        <f>H547</f>
        <v>0</v>
      </c>
      <c r="I546" s="112">
        <f>I547</f>
        <v>77.934</v>
      </c>
      <c r="J546" s="107">
        <f t="shared" si="108"/>
        <v>77.934</v>
      </c>
      <c r="K546" s="145">
        <f t="shared" si="109"/>
        <v>100</v>
      </c>
    </row>
    <row r="547" spans="1:11" ht="18.75">
      <c r="A547" s="102"/>
      <c r="B547" s="102"/>
      <c r="C547" s="102" t="s">
        <v>232</v>
      </c>
      <c r="D547" s="144" t="s">
        <v>233</v>
      </c>
      <c r="E547" s="109">
        <v>0</v>
      </c>
      <c r="F547" s="109">
        <f>'вкр 2014-3'!H458</f>
        <v>77.934</v>
      </c>
      <c r="G547" s="107">
        <f t="shared" si="107"/>
        <v>77.934</v>
      </c>
      <c r="H547" s="112">
        <v>0</v>
      </c>
      <c r="I547" s="112">
        <f>'вкр 2014-3'!K458</f>
        <v>77.934</v>
      </c>
      <c r="J547" s="107">
        <f t="shared" si="108"/>
        <v>77.934</v>
      </c>
      <c r="K547" s="145">
        <f t="shared" si="109"/>
        <v>100</v>
      </c>
    </row>
    <row r="548" spans="1:11" ht="33.75">
      <c r="A548" s="102"/>
      <c r="B548" s="102"/>
      <c r="C548" s="102" t="s">
        <v>143</v>
      </c>
      <c r="D548" s="144" t="s">
        <v>14</v>
      </c>
      <c r="E548" s="109">
        <f>E549</f>
        <v>0</v>
      </c>
      <c r="F548" s="109">
        <f>F549</f>
        <v>1.2</v>
      </c>
      <c r="G548" s="107">
        <f t="shared" si="107"/>
        <v>1.2</v>
      </c>
      <c r="H548" s="112">
        <f>H549</f>
        <v>0</v>
      </c>
      <c r="I548" s="112">
        <f>I549</f>
        <v>1.2</v>
      </c>
      <c r="J548" s="107">
        <f t="shared" si="108"/>
        <v>1.2</v>
      </c>
      <c r="K548" s="145">
        <f t="shared" si="109"/>
        <v>100</v>
      </c>
    </row>
    <row r="549" spans="1:11" ht="33.75">
      <c r="A549" s="102"/>
      <c r="B549" s="102"/>
      <c r="C549" s="102" t="s">
        <v>145</v>
      </c>
      <c r="D549" s="144" t="s">
        <v>814</v>
      </c>
      <c r="E549" s="109">
        <f>'вкр 2014-3'!G460</f>
        <v>0</v>
      </c>
      <c r="F549" s="109">
        <f>'вкр 2014-3'!H460</f>
        <v>1.2</v>
      </c>
      <c r="G549" s="107">
        <f t="shared" si="107"/>
        <v>1.2</v>
      </c>
      <c r="H549" s="112">
        <f>'вкр 2014-3'!J460</f>
        <v>0</v>
      </c>
      <c r="I549" s="112">
        <f>'вкр 2014-3'!K460</f>
        <v>1.2</v>
      </c>
      <c r="J549" s="107">
        <f t="shared" si="108"/>
        <v>1.2</v>
      </c>
      <c r="K549" s="145">
        <f t="shared" si="109"/>
        <v>100</v>
      </c>
    </row>
    <row r="550" spans="1:11" ht="33.75">
      <c r="A550" s="102"/>
      <c r="B550" s="102"/>
      <c r="C550" s="102" t="s">
        <v>198</v>
      </c>
      <c r="D550" s="144" t="s">
        <v>340</v>
      </c>
      <c r="E550" s="109">
        <f>E551+E552</f>
        <v>0</v>
      </c>
      <c r="F550" s="109">
        <f>F551+F552</f>
        <v>2021.466</v>
      </c>
      <c r="G550" s="107">
        <f t="shared" si="107"/>
        <v>2021.466</v>
      </c>
      <c r="H550" s="112">
        <f>H551+H552</f>
        <v>0</v>
      </c>
      <c r="I550" s="112">
        <f>I551+I552</f>
        <v>2016.866</v>
      </c>
      <c r="J550" s="107">
        <f t="shared" si="108"/>
        <v>2016.866</v>
      </c>
      <c r="K550" s="145">
        <f t="shared" si="109"/>
        <v>99.77244237597861</v>
      </c>
    </row>
    <row r="551" spans="1:11" ht="18.75">
      <c r="A551" s="102"/>
      <c r="B551" s="102"/>
      <c r="C551" s="102" t="s">
        <v>200</v>
      </c>
      <c r="D551" s="144" t="s">
        <v>201</v>
      </c>
      <c r="E551" s="109">
        <v>0</v>
      </c>
      <c r="F551" s="109">
        <v>755.661</v>
      </c>
      <c r="G551" s="107">
        <f t="shared" si="107"/>
        <v>755.661</v>
      </c>
      <c r="H551" s="109">
        <v>0</v>
      </c>
      <c r="I551" s="112">
        <v>754.761</v>
      </c>
      <c r="J551" s="107">
        <f t="shared" si="108"/>
        <v>754.761</v>
      </c>
      <c r="K551" s="145">
        <f t="shared" si="109"/>
        <v>99.88089897454017</v>
      </c>
    </row>
    <row r="552" spans="1:11" ht="18.75">
      <c r="A552" s="102"/>
      <c r="B552" s="102"/>
      <c r="C552" s="102" t="s">
        <v>202</v>
      </c>
      <c r="D552" s="144" t="s">
        <v>203</v>
      </c>
      <c r="E552" s="109">
        <v>0</v>
      </c>
      <c r="F552" s="109">
        <v>1265.805</v>
      </c>
      <c r="G552" s="107">
        <f t="shared" si="107"/>
        <v>1265.805</v>
      </c>
      <c r="H552" s="109">
        <v>0</v>
      </c>
      <c r="I552" s="112">
        <v>1262.105</v>
      </c>
      <c r="J552" s="107">
        <f t="shared" si="108"/>
        <v>1262.105</v>
      </c>
      <c r="K552" s="145">
        <f t="shared" si="109"/>
        <v>99.7076958931273</v>
      </c>
    </row>
    <row r="553" spans="1:11" ht="49.5">
      <c r="A553" s="102"/>
      <c r="B553" s="102" t="s">
        <v>875</v>
      </c>
      <c r="C553" s="102"/>
      <c r="D553" s="161" t="s">
        <v>876</v>
      </c>
      <c r="E553" s="112">
        <f>E554</f>
        <v>0</v>
      </c>
      <c r="F553" s="112">
        <f>F554</f>
        <v>362.556</v>
      </c>
      <c r="G553" s="107">
        <f t="shared" si="107"/>
        <v>362.556</v>
      </c>
      <c r="H553" s="112">
        <f>H554</f>
        <v>0</v>
      </c>
      <c r="I553" s="112">
        <f>I554</f>
        <v>362.556</v>
      </c>
      <c r="J553" s="107">
        <f t="shared" si="108"/>
        <v>362.556</v>
      </c>
      <c r="K553" s="155">
        <f t="shared" si="109"/>
        <v>100</v>
      </c>
    </row>
    <row r="554" spans="1:11" ht="33.75">
      <c r="A554" s="102"/>
      <c r="B554" s="102"/>
      <c r="C554" s="102" t="s">
        <v>198</v>
      </c>
      <c r="D554" s="144" t="s">
        <v>340</v>
      </c>
      <c r="E554" s="112">
        <f>E555+E556</f>
        <v>0</v>
      </c>
      <c r="F554" s="112">
        <f>F555+F556</f>
        <v>362.556</v>
      </c>
      <c r="G554" s="107">
        <f t="shared" si="107"/>
        <v>362.556</v>
      </c>
      <c r="H554" s="112">
        <f>H555+H556</f>
        <v>0</v>
      </c>
      <c r="I554" s="112">
        <f>I555+I556</f>
        <v>362.556</v>
      </c>
      <c r="J554" s="107">
        <f t="shared" si="108"/>
        <v>362.556</v>
      </c>
      <c r="K554" s="155">
        <f t="shared" si="109"/>
        <v>100</v>
      </c>
    </row>
    <row r="555" spans="1:11" ht="18.75">
      <c r="A555" s="102"/>
      <c r="B555" s="102"/>
      <c r="C555" s="102" t="s">
        <v>200</v>
      </c>
      <c r="D555" s="144" t="s">
        <v>201</v>
      </c>
      <c r="E555" s="112"/>
      <c r="F555" s="112">
        <v>10.846</v>
      </c>
      <c r="G555" s="107">
        <f t="shared" si="107"/>
        <v>10.846</v>
      </c>
      <c r="H555" s="112"/>
      <c r="I555" s="112">
        <v>10.846</v>
      </c>
      <c r="J555" s="107">
        <f t="shared" si="108"/>
        <v>10.846</v>
      </c>
      <c r="K555" s="155">
        <f t="shared" si="109"/>
        <v>100</v>
      </c>
    </row>
    <row r="556" spans="1:11" ht="18.75">
      <c r="A556" s="102"/>
      <c r="B556" s="102"/>
      <c r="C556" s="102" t="s">
        <v>202</v>
      </c>
      <c r="D556" s="144" t="s">
        <v>203</v>
      </c>
      <c r="E556" s="112"/>
      <c r="F556" s="112">
        <v>351.71</v>
      </c>
      <c r="G556" s="107">
        <f t="shared" si="107"/>
        <v>351.71</v>
      </c>
      <c r="H556" s="112"/>
      <c r="I556" s="112">
        <v>351.71</v>
      </c>
      <c r="J556" s="107">
        <f t="shared" si="108"/>
        <v>351.71</v>
      </c>
      <c r="K556" s="155">
        <f t="shared" si="109"/>
        <v>100</v>
      </c>
    </row>
    <row r="557" spans="1:11" ht="18.75">
      <c r="A557" s="102" t="s">
        <v>108</v>
      </c>
      <c r="B557" s="102"/>
      <c r="C557" s="102"/>
      <c r="D557" s="144" t="s">
        <v>206</v>
      </c>
      <c r="E557" s="107">
        <f>E559+E568+E579</f>
        <v>1637.673</v>
      </c>
      <c r="F557" s="107">
        <f>F559+F568+F579</f>
        <v>2708.3999999999996</v>
      </c>
      <c r="G557" s="112">
        <f>E557+F557</f>
        <v>4346.072999999999</v>
      </c>
      <c r="H557" s="107">
        <f>H559+H568+H579</f>
        <v>1637.6725000000001</v>
      </c>
      <c r="I557" s="107">
        <f>I559+I568+I579</f>
        <v>2703.38541</v>
      </c>
      <c r="J557" s="112">
        <f>H557+I557</f>
        <v>4341.0579099999995</v>
      </c>
      <c r="K557" s="145">
        <f t="shared" si="109"/>
        <v>99.88460640214741</v>
      </c>
    </row>
    <row r="558" spans="1:11" ht="33.75">
      <c r="A558" s="102"/>
      <c r="B558" s="102" t="s">
        <v>410</v>
      </c>
      <c r="C558" s="102"/>
      <c r="D558" s="163" t="s">
        <v>413</v>
      </c>
      <c r="E558" s="109">
        <f>E559</f>
        <v>1272.673</v>
      </c>
      <c r="F558" s="109">
        <f>F559</f>
        <v>0</v>
      </c>
      <c r="G558" s="112">
        <f>E558+F558</f>
        <v>1272.673</v>
      </c>
      <c r="H558" s="112">
        <f>H559</f>
        <v>1272.673</v>
      </c>
      <c r="I558" s="112">
        <f>I559</f>
        <v>0</v>
      </c>
      <c r="J558" s="112">
        <f>H558+I558</f>
        <v>1272.673</v>
      </c>
      <c r="K558" s="145">
        <f t="shared" si="109"/>
        <v>100</v>
      </c>
    </row>
    <row r="559" spans="1:11" ht="33.75">
      <c r="A559" s="102"/>
      <c r="B559" s="102" t="s">
        <v>19</v>
      </c>
      <c r="C559" s="102"/>
      <c r="D559" s="144" t="s">
        <v>386</v>
      </c>
      <c r="E559" s="109">
        <f>E560</f>
        <v>1272.673</v>
      </c>
      <c r="F559" s="112"/>
      <c r="G559" s="107">
        <f>SUM(E559:F559)</f>
        <v>1272.673</v>
      </c>
      <c r="H559" s="112">
        <f>H560</f>
        <v>1272.673</v>
      </c>
      <c r="I559" s="112"/>
      <c r="J559" s="107">
        <f>SUM(H559:I559)</f>
        <v>1272.673</v>
      </c>
      <c r="K559" s="145">
        <f t="shared" si="109"/>
        <v>100</v>
      </c>
    </row>
    <row r="560" spans="1:11" ht="21" customHeight="1">
      <c r="A560" s="102"/>
      <c r="B560" s="102" t="s">
        <v>21</v>
      </c>
      <c r="C560" s="102"/>
      <c r="D560" s="163" t="s">
        <v>341</v>
      </c>
      <c r="E560" s="109">
        <f>E561+E563+E565+E567</f>
        <v>1272.673</v>
      </c>
      <c r="F560" s="112"/>
      <c r="G560" s="107">
        <f>SUM(E560:F560)</f>
        <v>1272.673</v>
      </c>
      <c r="H560" s="112">
        <f>H561+H563+H565+H567</f>
        <v>1272.673</v>
      </c>
      <c r="I560" s="112"/>
      <c r="J560" s="107">
        <f>SUM(H560:I560)</f>
        <v>1272.673</v>
      </c>
      <c r="K560" s="145">
        <f t="shared" si="109"/>
        <v>100</v>
      </c>
    </row>
    <row r="561" spans="1:11" ht="33.75">
      <c r="A561" s="102"/>
      <c r="B561" s="149"/>
      <c r="C561" s="102" t="s">
        <v>143</v>
      </c>
      <c r="D561" s="144" t="s">
        <v>14</v>
      </c>
      <c r="E561" s="108">
        <f>E562</f>
        <v>58.189</v>
      </c>
      <c r="F561" s="108">
        <f>F562</f>
        <v>0</v>
      </c>
      <c r="G561" s="112">
        <f>E561+F561</f>
        <v>58.189</v>
      </c>
      <c r="H561" s="107">
        <f>H562</f>
        <v>58.189</v>
      </c>
      <c r="I561" s="107">
        <f>I562</f>
        <v>0</v>
      </c>
      <c r="J561" s="112">
        <f>H561+I561</f>
        <v>58.189</v>
      </c>
      <c r="K561" s="145">
        <f t="shared" si="109"/>
        <v>100</v>
      </c>
    </row>
    <row r="562" spans="1:11" ht="33.75">
      <c r="A562" s="102"/>
      <c r="B562" s="149"/>
      <c r="C562" s="102" t="s">
        <v>145</v>
      </c>
      <c r="D562" s="144" t="s">
        <v>15</v>
      </c>
      <c r="E562" s="108">
        <f>'вкр 2014-3'!G148+'вкр 2014-3'!G473</f>
        <v>58.189</v>
      </c>
      <c r="F562" s="108">
        <f>'вкр 2014-3'!H148+'вкр 2014-3'!H473</f>
        <v>0</v>
      </c>
      <c r="G562" s="112">
        <f>E562+F562</f>
        <v>58.189</v>
      </c>
      <c r="H562" s="107">
        <f>'вкр 2014-3'!J148+'вкр 2014-3'!J473</f>
        <v>58.189</v>
      </c>
      <c r="I562" s="107">
        <f>'вкр 2014-3'!K148+'вкр 2014-3'!K473</f>
        <v>0</v>
      </c>
      <c r="J562" s="112">
        <f>H562+I562</f>
        <v>58.189</v>
      </c>
      <c r="K562" s="145">
        <f t="shared" si="109"/>
        <v>100</v>
      </c>
    </row>
    <row r="563" spans="1:11" ht="18.75">
      <c r="A563" s="102"/>
      <c r="B563" s="149"/>
      <c r="C563" s="149" t="s">
        <v>191</v>
      </c>
      <c r="D563" s="163" t="s">
        <v>192</v>
      </c>
      <c r="E563" s="109">
        <f>E564</f>
        <v>163.99</v>
      </c>
      <c r="F563" s="109">
        <f>F564</f>
        <v>0</v>
      </c>
      <c r="G563" s="107">
        <f>SUM(E563:F563)</f>
        <v>163.99</v>
      </c>
      <c r="H563" s="112">
        <f>H564</f>
        <v>163.99</v>
      </c>
      <c r="I563" s="112">
        <f>I564</f>
        <v>0</v>
      </c>
      <c r="J563" s="107">
        <f>SUM(H563:I563)</f>
        <v>163.99</v>
      </c>
      <c r="K563" s="145">
        <f t="shared" si="109"/>
        <v>100</v>
      </c>
    </row>
    <row r="564" spans="1:11" ht="33.75">
      <c r="A564" s="102"/>
      <c r="B564" s="149"/>
      <c r="C564" s="102" t="s">
        <v>193</v>
      </c>
      <c r="D564" s="146" t="s">
        <v>194</v>
      </c>
      <c r="E564" s="109">
        <f>'вкр 2014-3'!G150</f>
        <v>163.99</v>
      </c>
      <c r="F564" s="112"/>
      <c r="G564" s="107">
        <f>SUM(E564:F564)</f>
        <v>163.99</v>
      </c>
      <c r="H564" s="112">
        <f>'вкр 2014-3'!J150</f>
        <v>163.99</v>
      </c>
      <c r="I564" s="112"/>
      <c r="J564" s="107">
        <f>SUM(H564:I564)</f>
        <v>163.99</v>
      </c>
      <c r="K564" s="145">
        <f t="shared" si="109"/>
        <v>100</v>
      </c>
    </row>
    <row r="565" spans="1:11" ht="18.75">
      <c r="A565" s="102"/>
      <c r="B565" s="149"/>
      <c r="C565" s="102" t="s">
        <v>166</v>
      </c>
      <c r="D565" s="144" t="s">
        <v>150</v>
      </c>
      <c r="E565" s="108">
        <f>E566</f>
        <v>57.152</v>
      </c>
      <c r="F565" s="108">
        <f>F566</f>
        <v>0</v>
      </c>
      <c r="G565" s="107">
        <f>SUM(E565:F565)</f>
        <v>57.152</v>
      </c>
      <c r="H565" s="107">
        <f>H566</f>
        <v>57.152</v>
      </c>
      <c r="I565" s="107">
        <f>I566</f>
        <v>0</v>
      </c>
      <c r="J565" s="107">
        <f>SUM(H565:I565)</f>
        <v>57.152</v>
      </c>
      <c r="K565" s="145">
        <f t="shared" si="109"/>
        <v>100</v>
      </c>
    </row>
    <row r="566" spans="1:11" ht="18.75">
      <c r="A566" s="102"/>
      <c r="B566" s="149"/>
      <c r="C566" s="102" t="s">
        <v>167</v>
      </c>
      <c r="D566" s="144" t="s">
        <v>168</v>
      </c>
      <c r="E566" s="108">
        <f>'вкр 2014-3'!G152</f>
        <v>57.152</v>
      </c>
      <c r="F566" s="108">
        <v>0</v>
      </c>
      <c r="G566" s="107">
        <f>SUM(E566:F566)</f>
        <v>57.152</v>
      </c>
      <c r="H566" s="107">
        <f>'вкр 2014-3'!J152</f>
        <v>57.152</v>
      </c>
      <c r="I566" s="107">
        <v>0</v>
      </c>
      <c r="J566" s="107">
        <f>SUM(H566:I566)</f>
        <v>57.152</v>
      </c>
      <c r="K566" s="145">
        <f t="shared" si="109"/>
        <v>100</v>
      </c>
    </row>
    <row r="567" spans="1:11" ht="33.75">
      <c r="A567" s="102"/>
      <c r="B567" s="149"/>
      <c r="C567" s="162" t="s">
        <v>198</v>
      </c>
      <c r="D567" s="144" t="s">
        <v>340</v>
      </c>
      <c r="E567" s="109">
        <f>'вкр 2014-3'!G474</f>
        <v>993.342</v>
      </c>
      <c r="F567" s="109">
        <f>'вкр 2014-3'!H474</f>
        <v>0</v>
      </c>
      <c r="G567" s="107">
        <f>SUM(E567:F567)</f>
        <v>993.342</v>
      </c>
      <c r="H567" s="112">
        <f>'вкр 2014-3'!J474</f>
        <v>993.342</v>
      </c>
      <c r="I567" s="112">
        <f>'вкр 2014-3'!K474</f>
        <v>0</v>
      </c>
      <c r="J567" s="107">
        <f>SUM(H567:I567)</f>
        <v>993.342</v>
      </c>
      <c r="K567" s="145">
        <f t="shared" si="109"/>
        <v>100</v>
      </c>
    </row>
    <row r="568" spans="1:11" ht="33.75">
      <c r="A568" s="102"/>
      <c r="B568" s="150" t="s">
        <v>464</v>
      </c>
      <c r="C568" s="102"/>
      <c r="D568" s="144" t="s">
        <v>468</v>
      </c>
      <c r="E568" s="109">
        <f>E569</f>
        <v>0</v>
      </c>
      <c r="F568" s="109">
        <f>F569</f>
        <v>2708.3999999999996</v>
      </c>
      <c r="G568" s="107">
        <f aca="true" t="shared" si="110" ref="G568:G578">SUM(E568:F568)</f>
        <v>2708.3999999999996</v>
      </c>
      <c r="H568" s="112">
        <f>H569</f>
        <v>0</v>
      </c>
      <c r="I568" s="112">
        <f>I569</f>
        <v>2703.38541</v>
      </c>
      <c r="J568" s="107">
        <f aca="true" t="shared" si="111" ref="J568:J578">SUM(H568:I568)</f>
        <v>2703.38541</v>
      </c>
      <c r="K568" s="145">
        <f t="shared" si="109"/>
        <v>99.81485046521932</v>
      </c>
    </row>
    <row r="569" spans="1:11" ht="18.75">
      <c r="A569" s="102"/>
      <c r="B569" s="150" t="s">
        <v>465</v>
      </c>
      <c r="C569" s="102"/>
      <c r="D569" s="144" t="s">
        <v>466</v>
      </c>
      <c r="E569" s="109">
        <f>E570</f>
        <v>0</v>
      </c>
      <c r="F569" s="109">
        <f>F570</f>
        <v>2708.3999999999996</v>
      </c>
      <c r="G569" s="107">
        <f t="shared" si="110"/>
        <v>2708.3999999999996</v>
      </c>
      <c r="H569" s="112">
        <f>H570</f>
        <v>0</v>
      </c>
      <c r="I569" s="112">
        <f>I570</f>
        <v>2703.38541</v>
      </c>
      <c r="J569" s="107">
        <f t="shared" si="111"/>
        <v>2703.38541</v>
      </c>
      <c r="K569" s="145">
        <f t="shared" si="109"/>
        <v>99.81485046521932</v>
      </c>
    </row>
    <row r="570" spans="1:11" ht="18.75">
      <c r="A570" s="102"/>
      <c r="B570" s="149" t="s">
        <v>470</v>
      </c>
      <c r="C570" s="149"/>
      <c r="D570" s="163" t="s">
        <v>408</v>
      </c>
      <c r="E570" s="109">
        <f>E577+E571</f>
        <v>0</v>
      </c>
      <c r="F570" s="109">
        <f>F577+F571+F576</f>
        <v>2708.3999999999996</v>
      </c>
      <c r="G570" s="107">
        <f t="shared" si="110"/>
        <v>2708.3999999999996</v>
      </c>
      <c r="H570" s="112">
        <f>H577+H571</f>
        <v>0</v>
      </c>
      <c r="I570" s="112">
        <f>I577+I571+I576</f>
        <v>2703.38541</v>
      </c>
      <c r="J570" s="107">
        <f t="shared" si="111"/>
        <v>2703.38541</v>
      </c>
      <c r="K570" s="145">
        <f t="shared" si="109"/>
        <v>99.81485046521932</v>
      </c>
    </row>
    <row r="571" spans="1:11" ht="33.75">
      <c r="A571" s="102"/>
      <c r="B571" s="149"/>
      <c r="C571" s="102" t="s">
        <v>198</v>
      </c>
      <c r="D571" s="144" t="s">
        <v>340</v>
      </c>
      <c r="E571" s="109">
        <f>E572+E574</f>
        <v>0</v>
      </c>
      <c r="F571" s="109">
        <f>F572+F574</f>
        <v>1484.125</v>
      </c>
      <c r="G571" s="107">
        <f t="shared" si="110"/>
        <v>1484.125</v>
      </c>
      <c r="H571" s="112">
        <f>H572+H574</f>
        <v>0</v>
      </c>
      <c r="I571" s="112">
        <f>I572+I574</f>
        <v>1484.125</v>
      </c>
      <c r="J571" s="107">
        <f t="shared" si="111"/>
        <v>1484.125</v>
      </c>
      <c r="K571" s="145">
        <f t="shared" si="109"/>
        <v>100</v>
      </c>
    </row>
    <row r="572" spans="1:11" ht="18.75">
      <c r="A572" s="102"/>
      <c r="B572" s="149"/>
      <c r="C572" s="102" t="s">
        <v>200</v>
      </c>
      <c r="D572" s="144" t="s">
        <v>201</v>
      </c>
      <c r="E572" s="109">
        <f aca="true" t="shared" si="112" ref="E572:J572">E573</f>
        <v>0</v>
      </c>
      <c r="F572" s="109">
        <f t="shared" si="112"/>
        <v>659.612</v>
      </c>
      <c r="G572" s="107">
        <f t="shared" si="112"/>
        <v>659.612</v>
      </c>
      <c r="H572" s="107">
        <f t="shared" si="112"/>
        <v>0</v>
      </c>
      <c r="I572" s="107">
        <f t="shared" si="112"/>
        <v>659.612</v>
      </c>
      <c r="J572" s="107">
        <f t="shared" si="112"/>
        <v>659.612</v>
      </c>
      <c r="K572" s="145">
        <f t="shared" si="109"/>
        <v>100</v>
      </c>
    </row>
    <row r="573" spans="1:11" ht="50.25">
      <c r="A573" s="102"/>
      <c r="B573" s="149"/>
      <c r="C573" s="149" t="s">
        <v>212</v>
      </c>
      <c r="D573" s="144" t="s">
        <v>213</v>
      </c>
      <c r="E573" s="109">
        <f>'вкр 2014-3'!G481</f>
        <v>0</v>
      </c>
      <c r="F573" s="109">
        <f>'вкр 2014-3'!H481</f>
        <v>659.612</v>
      </c>
      <c r="G573" s="107">
        <f t="shared" si="110"/>
        <v>659.612</v>
      </c>
      <c r="H573" s="112">
        <f>'вкр 2014-3'!J481</f>
        <v>0</v>
      </c>
      <c r="I573" s="112">
        <f>'вкр 2014-3'!K481</f>
        <v>659.612</v>
      </c>
      <c r="J573" s="107">
        <f t="shared" si="111"/>
        <v>659.612</v>
      </c>
      <c r="K573" s="145">
        <f t="shared" si="109"/>
        <v>100</v>
      </c>
    </row>
    <row r="574" spans="1:11" ht="18.75">
      <c r="A574" s="102"/>
      <c r="B574" s="149"/>
      <c r="C574" s="102" t="s">
        <v>202</v>
      </c>
      <c r="D574" s="144" t="s">
        <v>203</v>
      </c>
      <c r="E574" s="109">
        <f aca="true" t="shared" si="113" ref="E574:J574">E575</f>
        <v>0</v>
      </c>
      <c r="F574" s="109">
        <f t="shared" si="113"/>
        <v>824.513</v>
      </c>
      <c r="G574" s="107">
        <f t="shared" si="113"/>
        <v>824.513</v>
      </c>
      <c r="H574" s="107">
        <f t="shared" si="113"/>
        <v>0</v>
      </c>
      <c r="I574" s="107">
        <f t="shared" si="113"/>
        <v>824.513</v>
      </c>
      <c r="J574" s="107">
        <f t="shared" si="113"/>
        <v>824.513</v>
      </c>
      <c r="K574" s="145">
        <f t="shared" si="109"/>
        <v>100</v>
      </c>
    </row>
    <row r="575" spans="1:11" ht="50.25">
      <c r="A575" s="102"/>
      <c r="B575" s="149"/>
      <c r="C575" s="102" t="s">
        <v>207</v>
      </c>
      <c r="D575" s="144" t="s">
        <v>211</v>
      </c>
      <c r="E575" s="109">
        <f>'вкр 2014-3'!G482</f>
        <v>0</v>
      </c>
      <c r="F575" s="109">
        <f>'вкр 2014-3'!H482</f>
        <v>824.513</v>
      </c>
      <c r="G575" s="107">
        <f t="shared" si="110"/>
        <v>824.513</v>
      </c>
      <c r="H575" s="112">
        <f>'вкр 2014-3'!J482</f>
        <v>0</v>
      </c>
      <c r="I575" s="112">
        <f>'вкр 2014-3'!K482</f>
        <v>824.513</v>
      </c>
      <c r="J575" s="107">
        <f t="shared" si="111"/>
        <v>824.513</v>
      </c>
      <c r="K575" s="145">
        <f t="shared" si="109"/>
        <v>100</v>
      </c>
    </row>
    <row r="576" spans="1:11" ht="50.25">
      <c r="A576" s="102"/>
      <c r="B576" s="149"/>
      <c r="C576" s="102" t="s">
        <v>247</v>
      </c>
      <c r="D576" s="144" t="s">
        <v>16</v>
      </c>
      <c r="E576" s="109">
        <f>'вкр 2014-3'!G156</f>
        <v>0</v>
      </c>
      <c r="F576" s="109">
        <f>'вкр 2014-3'!H156</f>
        <v>124.20828</v>
      </c>
      <c r="G576" s="107">
        <f t="shared" si="110"/>
        <v>124.20828</v>
      </c>
      <c r="H576" s="112">
        <f>'вкр 2014-3'!J156</f>
        <v>0</v>
      </c>
      <c r="I576" s="112">
        <f>'вкр 2014-3'!K156</f>
        <v>124.20828</v>
      </c>
      <c r="J576" s="107">
        <f t="shared" si="111"/>
        <v>124.20828</v>
      </c>
      <c r="K576" s="145">
        <f t="shared" si="109"/>
        <v>100</v>
      </c>
    </row>
    <row r="577" spans="1:11" ht="18.75">
      <c r="A577" s="102"/>
      <c r="B577" s="149"/>
      <c r="C577" s="149" t="s">
        <v>191</v>
      </c>
      <c r="D577" s="163" t="s">
        <v>192</v>
      </c>
      <c r="E577" s="109">
        <f>E578</f>
        <v>0</v>
      </c>
      <c r="F577" s="109">
        <f>F578</f>
        <v>1100.06672</v>
      </c>
      <c r="G577" s="107">
        <f t="shared" si="110"/>
        <v>1100.06672</v>
      </c>
      <c r="H577" s="112">
        <f>H578</f>
        <v>0</v>
      </c>
      <c r="I577" s="112">
        <f>I578</f>
        <v>1095.05213</v>
      </c>
      <c r="J577" s="107">
        <f t="shared" si="111"/>
        <v>1095.05213</v>
      </c>
      <c r="K577" s="145">
        <f t="shared" si="109"/>
        <v>99.54415583083906</v>
      </c>
    </row>
    <row r="578" spans="1:11" ht="33.75">
      <c r="A578" s="102"/>
      <c r="B578" s="102"/>
      <c r="C578" s="102" t="s">
        <v>193</v>
      </c>
      <c r="D578" s="146" t="s">
        <v>194</v>
      </c>
      <c r="E578" s="112">
        <f>'вкр 2014-3'!G158</f>
        <v>0</v>
      </c>
      <c r="F578" s="112">
        <f>'вкр 2014-3'!H158</f>
        <v>1100.06672</v>
      </c>
      <c r="G578" s="107">
        <f t="shared" si="110"/>
        <v>1100.06672</v>
      </c>
      <c r="H578" s="112">
        <f>'вкр 2014-3'!J158</f>
        <v>0</v>
      </c>
      <c r="I578" s="112">
        <f>'вкр 2014-3'!K158</f>
        <v>1095.05213</v>
      </c>
      <c r="J578" s="107">
        <f t="shared" si="111"/>
        <v>1095.05213</v>
      </c>
      <c r="K578" s="145">
        <f t="shared" si="109"/>
        <v>99.54415583083906</v>
      </c>
    </row>
    <row r="579" spans="1:11" ht="33.75">
      <c r="A579" s="102"/>
      <c r="B579" s="102" t="s">
        <v>410</v>
      </c>
      <c r="C579" s="102"/>
      <c r="D579" s="163" t="s">
        <v>413</v>
      </c>
      <c r="E579" s="109">
        <f aca="true" t="shared" si="114" ref="E579:J579">E580</f>
        <v>365</v>
      </c>
      <c r="F579" s="109">
        <f t="shared" si="114"/>
        <v>0</v>
      </c>
      <c r="G579" s="112">
        <f t="shared" si="114"/>
        <v>365</v>
      </c>
      <c r="H579" s="112">
        <f t="shared" si="114"/>
        <v>364.9995</v>
      </c>
      <c r="I579" s="112">
        <f t="shared" si="114"/>
        <v>0</v>
      </c>
      <c r="J579" s="112">
        <f t="shared" si="114"/>
        <v>364.9995</v>
      </c>
      <c r="K579" s="145">
        <f t="shared" si="109"/>
        <v>99.99986301369863</v>
      </c>
    </row>
    <row r="580" spans="1:11" ht="18.75">
      <c r="A580" s="102"/>
      <c r="B580" s="102" t="s">
        <v>838</v>
      </c>
      <c r="C580" s="102"/>
      <c r="D580" s="146" t="s">
        <v>387</v>
      </c>
      <c r="E580" s="109">
        <f>E581</f>
        <v>365</v>
      </c>
      <c r="F580" s="109">
        <f>F581</f>
        <v>0</v>
      </c>
      <c r="G580" s="107">
        <f aca="true" t="shared" si="115" ref="G580:G588">SUM(E580:F580)</f>
        <v>365</v>
      </c>
      <c r="H580" s="112">
        <f>H581</f>
        <v>364.9995</v>
      </c>
      <c r="I580" s="112">
        <f>I581</f>
        <v>0</v>
      </c>
      <c r="J580" s="107">
        <f aca="true" t="shared" si="116" ref="J580:J588">SUM(H580:I580)</f>
        <v>364.9995</v>
      </c>
      <c r="K580" s="145">
        <f t="shared" si="109"/>
        <v>99.99986301369863</v>
      </c>
    </row>
    <row r="581" spans="1:11" ht="33.75">
      <c r="A581" s="102"/>
      <c r="B581" s="102" t="s">
        <v>18</v>
      </c>
      <c r="C581" s="102"/>
      <c r="D581" s="146" t="s">
        <v>388</v>
      </c>
      <c r="E581" s="109">
        <f>E582+E586+E584</f>
        <v>365</v>
      </c>
      <c r="F581" s="109">
        <f>F582+F586+F584</f>
        <v>0</v>
      </c>
      <c r="G581" s="107">
        <f t="shared" si="115"/>
        <v>365</v>
      </c>
      <c r="H581" s="112">
        <f>H582+H586+H584</f>
        <v>364.9995</v>
      </c>
      <c r="I581" s="112">
        <f>I582+I586+I584</f>
        <v>0</v>
      </c>
      <c r="J581" s="107">
        <f t="shared" si="116"/>
        <v>364.9995</v>
      </c>
      <c r="K581" s="145">
        <f t="shared" si="109"/>
        <v>99.99986301369863</v>
      </c>
    </row>
    <row r="582" spans="1:11" ht="33.75">
      <c r="A582" s="102"/>
      <c r="B582" s="102"/>
      <c r="C582" s="102" t="s">
        <v>143</v>
      </c>
      <c r="D582" s="144" t="s">
        <v>14</v>
      </c>
      <c r="E582" s="108">
        <f>E583</f>
        <v>290</v>
      </c>
      <c r="F582" s="108">
        <f>F583</f>
        <v>0</v>
      </c>
      <c r="G582" s="107">
        <f t="shared" si="115"/>
        <v>290</v>
      </c>
      <c r="H582" s="107">
        <f>H583</f>
        <v>289.9995</v>
      </c>
      <c r="I582" s="107">
        <f>I583</f>
        <v>0</v>
      </c>
      <c r="J582" s="107">
        <f t="shared" si="116"/>
        <v>289.9995</v>
      </c>
      <c r="K582" s="145">
        <f t="shared" si="109"/>
        <v>99.9998275862069</v>
      </c>
    </row>
    <row r="583" spans="1:11" ht="33.75">
      <c r="A583" s="102"/>
      <c r="B583" s="102"/>
      <c r="C583" s="102" t="s">
        <v>145</v>
      </c>
      <c r="D583" s="144" t="s">
        <v>15</v>
      </c>
      <c r="E583" s="108">
        <f>'вкр 2014-3'!G163</f>
        <v>290</v>
      </c>
      <c r="F583" s="108">
        <f>'вкр 2014-3'!H163</f>
        <v>0</v>
      </c>
      <c r="G583" s="107">
        <f t="shared" si="115"/>
        <v>290</v>
      </c>
      <c r="H583" s="107">
        <f>'вкр 2014-3'!J163</f>
        <v>289.9995</v>
      </c>
      <c r="I583" s="107">
        <f>'вкр 2014-3'!K163</f>
        <v>0</v>
      </c>
      <c r="J583" s="107">
        <f t="shared" si="116"/>
        <v>289.9995</v>
      </c>
      <c r="K583" s="145">
        <f t="shared" si="109"/>
        <v>99.9998275862069</v>
      </c>
    </row>
    <row r="584" spans="1:11" ht="18.75">
      <c r="A584" s="102"/>
      <c r="B584" s="102"/>
      <c r="C584" s="102" t="s">
        <v>166</v>
      </c>
      <c r="D584" s="144" t="s">
        <v>150</v>
      </c>
      <c r="E584" s="108">
        <f>E585</f>
        <v>10</v>
      </c>
      <c r="F584" s="108">
        <f>F585</f>
        <v>0</v>
      </c>
      <c r="G584" s="107">
        <f t="shared" si="115"/>
        <v>10</v>
      </c>
      <c r="H584" s="107">
        <f>H585</f>
        <v>10</v>
      </c>
      <c r="I584" s="107">
        <f>I585</f>
        <v>0</v>
      </c>
      <c r="J584" s="107">
        <f t="shared" si="116"/>
        <v>10</v>
      </c>
      <c r="K584" s="145">
        <f t="shared" si="109"/>
        <v>100</v>
      </c>
    </row>
    <row r="585" spans="1:11" ht="18.75">
      <c r="A585" s="102"/>
      <c r="B585" s="102"/>
      <c r="C585" s="102" t="s">
        <v>167</v>
      </c>
      <c r="D585" s="144" t="s">
        <v>168</v>
      </c>
      <c r="E585" s="108">
        <f>'вкр 2014-3'!G165</f>
        <v>10</v>
      </c>
      <c r="F585" s="108">
        <f>'вкр 2014-3'!H165</f>
        <v>0</v>
      </c>
      <c r="G585" s="107">
        <f t="shared" si="115"/>
        <v>10</v>
      </c>
      <c r="H585" s="107">
        <f>'вкр 2014-3'!J165</f>
        <v>10</v>
      </c>
      <c r="I585" s="107">
        <f>'вкр 2014-3'!K165</f>
        <v>0</v>
      </c>
      <c r="J585" s="107">
        <f t="shared" si="116"/>
        <v>10</v>
      </c>
      <c r="K585" s="145">
        <f t="shared" si="109"/>
        <v>100</v>
      </c>
    </row>
    <row r="586" spans="1:11" ht="33.75">
      <c r="A586" s="102"/>
      <c r="B586" s="102"/>
      <c r="C586" s="102" t="s">
        <v>198</v>
      </c>
      <c r="D586" s="144" t="s">
        <v>340</v>
      </c>
      <c r="E586" s="108">
        <f>E587</f>
        <v>65</v>
      </c>
      <c r="F586" s="108">
        <f>F587</f>
        <v>0</v>
      </c>
      <c r="G586" s="107">
        <f t="shared" si="115"/>
        <v>65</v>
      </c>
      <c r="H586" s="107">
        <f>H587</f>
        <v>65</v>
      </c>
      <c r="I586" s="107">
        <f>I587</f>
        <v>0</v>
      </c>
      <c r="J586" s="107">
        <f t="shared" si="116"/>
        <v>65</v>
      </c>
      <c r="K586" s="145">
        <f>J586/G586*100</f>
        <v>100</v>
      </c>
    </row>
    <row r="587" spans="1:11" ht="18.75">
      <c r="A587" s="102"/>
      <c r="B587" s="102"/>
      <c r="C587" s="102" t="s">
        <v>202</v>
      </c>
      <c r="D587" s="144" t="s">
        <v>203</v>
      </c>
      <c r="E587" s="108">
        <f>E588</f>
        <v>65</v>
      </c>
      <c r="F587" s="108">
        <f>F588</f>
        <v>0</v>
      </c>
      <c r="G587" s="107">
        <f t="shared" si="115"/>
        <v>65</v>
      </c>
      <c r="H587" s="107">
        <f>H588</f>
        <v>65</v>
      </c>
      <c r="I587" s="107">
        <f>I588</f>
        <v>0</v>
      </c>
      <c r="J587" s="107">
        <f t="shared" si="116"/>
        <v>65</v>
      </c>
      <c r="K587" s="145">
        <f>J587/G587*100</f>
        <v>100</v>
      </c>
    </row>
    <row r="588" spans="1:11" ht="50.25">
      <c r="A588" s="102"/>
      <c r="B588" s="102"/>
      <c r="C588" s="102" t="s">
        <v>207</v>
      </c>
      <c r="D588" s="144" t="s">
        <v>211</v>
      </c>
      <c r="E588" s="108">
        <f>'вкр 2014-3'!G487</f>
        <v>65</v>
      </c>
      <c r="F588" s="108">
        <f>'вкр 2014-3'!H487</f>
        <v>0</v>
      </c>
      <c r="G588" s="107">
        <f t="shared" si="115"/>
        <v>65</v>
      </c>
      <c r="H588" s="107">
        <f>'вкр 2014-3'!J487</f>
        <v>65</v>
      </c>
      <c r="I588" s="107">
        <f>'вкр 2014-3'!K487</f>
        <v>0</v>
      </c>
      <c r="J588" s="107">
        <f t="shared" si="116"/>
        <v>65</v>
      </c>
      <c r="K588" s="145">
        <f>J588/G588*100</f>
        <v>100</v>
      </c>
    </row>
    <row r="589" spans="1:11" ht="18.75">
      <c r="A589" s="102" t="s">
        <v>109</v>
      </c>
      <c r="B589" s="102"/>
      <c r="C589" s="102"/>
      <c r="D589" s="144" t="s">
        <v>240</v>
      </c>
      <c r="E589" s="107">
        <f>E590+E596+E612</f>
        <v>6404.035</v>
      </c>
      <c r="F589" s="107">
        <f>F590+F596+F612</f>
        <v>136</v>
      </c>
      <c r="G589" s="112">
        <f>E589+F589</f>
        <v>6540.035</v>
      </c>
      <c r="H589" s="107">
        <f>H590+H596+H612</f>
        <v>6376.60374</v>
      </c>
      <c r="I589" s="107">
        <f>I590+I596+I612</f>
        <v>117.35426</v>
      </c>
      <c r="J589" s="112">
        <f>H589+I589</f>
        <v>6493.958</v>
      </c>
      <c r="K589" s="145">
        <f t="shared" si="109"/>
        <v>99.29546248605703</v>
      </c>
    </row>
    <row r="590" spans="1:11" ht="33.75">
      <c r="A590" s="102"/>
      <c r="B590" s="102" t="s">
        <v>271</v>
      </c>
      <c r="C590" s="102"/>
      <c r="D590" s="146" t="s">
        <v>272</v>
      </c>
      <c r="E590" s="108">
        <f>E591</f>
        <v>1721.37</v>
      </c>
      <c r="F590" s="108">
        <f>F591</f>
        <v>0</v>
      </c>
      <c r="G590" s="107">
        <f>SUM(E590:F590)</f>
        <v>1721.37</v>
      </c>
      <c r="H590" s="107">
        <f>H591</f>
        <v>1720.65003</v>
      </c>
      <c r="I590" s="107">
        <f>I591</f>
        <v>0</v>
      </c>
      <c r="J590" s="107">
        <f>SUM(H590:I590)</f>
        <v>1720.65003</v>
      </c>
      <c r="K590" s="145">
        <f t="shared" si="109"/>
        <v>99.9581745934924</v>
      </c>
    </row>
    <row r="591" spans="1:11" ht="33.75">
      <c r="A591" s="102"/>
      <c r="B591" s="102" t="s">
        <v>273</v>
      </c>
      <c r="C591" s="102"/>
      <c r="D591" s="144" t="s">
        <v>274</v>
      </c>
      <c r="E591" s="108">
        <f>E592+E594</f>
        <v>1721.37</v>
      </c>
      <c r="F591" s="108">
        <f>F592+F594</f>
        <v>0</v>
      </c>
      <c r="G591" s="107">
        <f>SUM(E591:F591)</f>
        <v>1721.37</v>
      </c>
      <c r="H591" s="107">
        <f>H592+H594</f>
        <v>1720.65003</v>
      </c>
      <c r="I591" s="107">
        <f>I592+I594</f>
        <v>0</v>
      </c>
      <c r="J591" s="107">
        <f>SUM(H591:I591)</f>
        <v>1720.65003</v>
      </c>
      <c r="K591" s="145">
        <f t="shared" si="109"/>
        <v>99.9581745934924</v>
      </c>
    </row>
    <row r="592" spans="1:11" ht="83.25">
      <c r="A592" s="102"/>
      <c r="B592" s="102"/>
      <c r="C592" s="102" t="s">
        <v>139</v>
      </c>
      <c r="D592" s="144" t="s">
        <v>11</v>
      </c>
      <c r="E592" s="108">
        <f>E593</f>
        <v>1644.27</v>
      </c>
      <c r="F592" s="108">
        <f>F593</f>
        <v>0</v>
      </c>
      <c r="G592" s="112">
        <f aca="true" t="shared" si="117" ref="G592:G600">E592+F592</f>
        <v>1644.27</v>
      </c>
      <c r="H592" s="107">
        <f>H593</f>
        <v>1644.26969</v>
      </c>
      <c r="I592" s="107">
        <f>I593</f>
        <v>0</v>
      </c>
      <c r="J592" s="112">
        <f aca="true" t="shared" si="118" ref="J592:J600">H592+I592</f>
        <v>1644.26969</v>
      </c>
      <c r="K592" s="145">
        <f t="shared" si="109"/>
        <v>99.99998114664868</v>
      </c>
    </row>
    <row r="593" spans="1:11" ht="33.75">
      <c r="A593" s="102"/>
      <c r="B593" s="102"/>
      <c r="C593" s="102" t="s">
        <v>141</v>
      </c>
      <c r="D593" s="144" t="s">
        <v>12</v>
      </c>
      <c r="E593" s="108">
        <f>'вкр 2014-3'!G492</f>
        <v>1644.27</v>
      </c>
      <c r="F593" s="108">
        <f>'вкр 2014-3'!H492</f>
        <v>0</v>
      </c>
      <c r="G593" s="112">
        <f t="shared" si="117"/>
        <v>1644.27</v>
      </c>
      <c r="H593" s="107">
        <f>'вкр 2014-3'!J492</f>
        <v>1644.26969</v>
      </c>
      <c r="I593" s="107">
        <f>'вкр 2014-3'!K492</f>
        <v>0</v>
      </c>
      <c r="J593" s="112">
        <f t="shared" si="118"/>
        <v>1644.26969</v>
      </c>
      <c r="K593" s="145">
        <f t="shared" si="109"/>
        <v>99.99998114664868</v>
      </c>
    </row>
    <row r="594" spans="1:11" ht="33.75">
      <c r="A594" s="102"/>
      <c r="B594" s="102"/>
      <c r="C594" s="102" t="s">
        <v>143</v>
      </c>
      <c r="D594" s="144" t="s">
        <v>14</v>
      </c>
      <c r="E594" s="108">
        <f>E595</f>
        <v>77.1</v>
      </c>
      <c r="F594" s="108">
        <f>F595</f>
        <v>0</v>
      </c>
      <c r="G594" s="112">
        <f t="shared" si="117"/>
        <v>77.1</v>
      </c>
      <c r="H594" s="107">
        <f>H595</f>
        <v>76.38034</v>
      </c>
      <c r="I594" s="107">
        <f>I595</f>
        <v>0</v>
      </c>
      <c r="J594" s="112">
        <f t="shared" si="118"/>
        <v>76.38034</v>
      </c>
      <c r="K594" s="145">
        <f t="shared" si="109"/>
        <v>99.066588845655</v>
      </c>
    </row>
    <row r="595" spans="1:11" ht="33.75">
      <c r="A595" s="102"/>
      <c r="B595" s="102"/>
      <c r="C595" s="102" t="s">
        <v>145</v>
      </c>
      <c r="D595" s="144" t="s">
        <v>15</v>
      </c>
      <c r="E595" s="108">
        <f>'вкр 2014-3'!G494</f>
        <v>77.1</v>
      </c>
      <c r="F595" s="108">
        <f>'вкр 2014-3'!H494</f>
        <v>0</v>
      </c>
      <c r="G595" s="112">
        <f t="shared" si="117"/>
        <v>77.1</v>
      </c>
      <c r="H595" s="107">
        <f>'вкр 2014-3'!J494</f>
        <v>76.38034</v>
      </c>
      <c r="I595" s="107">
        <f>'вкр 2014-3'!K494</f>
        <v>0</v>
      </c>
      <c r="J595" s="112">
        <f t="shared" si="118"/>
        <v>76.38034</v>
      </c>
      <c r="K595" s="145">
        <f t="shared" si="109"/>
        <v>99.066588845655</v>
      </c>
    </row>
    <row r="596" spans="1:11" ht="33.75">
      <c r="A596" s="102"/>
      <c r="B596" s="102" t="s">
        <v>355</v>
      </c>
      <c r="C596" s="102"/>
      <c r="D596" s="144" t="s">
        <v>356</v>
      </c>
      <c r="E596" s="108">
        <f>E601+E597</f>
        <v>4682.665</v>
      </c>
      <c r="F596" s="108">
        <f>F601</f>
        <v>0</v>
      </c>
      <c r="G596" s="112">
        <f t="shared" si="117"/>
        <v>4682.665</v>
      </c>
      <c r="H596" s="107">
        <f>H601+H597</f>
        <v>4655.95371</v>
      </c>
      <c r="I596" s="107">
        <f>I601</f>
        <v>0</v>
      </c>
      <c r="J596" s="112">
        <f t="shared" si="118"/>
        <v>4655.95371</v>
      </c>
      <c r="K596" s="145">
        <f t="shared" si="109"/>
        <v>99.42957076792808</v>
      </c>
    </row>
    <row r="597" spans="1:11" ht="18.75">
      <c r="A597" s="102"/>
      <c r="B597" s="102" t="s">
        <v>832</v>
      </c>
      <c r="C597" s="102"/>
      <c r="D597" s="144" t="s">
        <v>375</v>
      </c>
      <c r="E597" s="108">
        <f>E598</f>
        <v>14.965</v>
      </c>
      <c r="F597" s="108">
        <f>F602</f>
        <v>0</v>
      </c>
      <c r="G597" s="112">
        <f t="shared" si="117"/>
        <v>14.965</v>
      </c>
      <c r="H597" s="107">
        <f>H598</f>
        <v>14.965</v>
      </c>
      <c r="I597" s="107">
        <f>I602</f>
        <v>0</v>
      </c>
      <c r="J597" s="112">
        <f t="shared" si="118"/>
        <v>14.965</v>
      </c>
      <c r="K597" s="145">
        <f t="shared" si="109"/>
        <v>100</v>
      </c>
    </row>
    <row r="598" spans="1:11" ht="33.75">
      <c r="A598" s="102"/>
      <c r="B598" s="102" t="s">
        <v>34</v>
      </c>
      <c r="C598" s="102"/>
      <c r="D598" s="144" t="s">
        <v>373</v>
      </c>
      <c r="E598" s="108">
        <f>E599</f>
        <v>14.965</v>
      </c>
      <c r="F598" s="108">
        <f>F599</f>
        <v>0</v>
      </c>
      <c r="G598" s="112">
        <f t="shared" si="117"/>
        <v>14.965</v>
      </c>
      <c r="H598" s="107">
        <f>H599</f>
        <v>14.965</v>
      </c>
      <c r="I598" s="107">
        <f>I599</f>
        <v>0</v>
      </c>
      <c r="J598" s="112">
        <f t="shared" si="118"/>
        <v>14.965</v>
      </c>
      <c r="K598" s="145">
        <f t="shared" si="109"/>
        <v>100</v>
      </c>
    </row>
    <row r="599" spans="1:11" ht="33.75">
      <c r="A599" s="102"/>
      <c r="B599" s="102"/>
      <c r="C599" s="102" t="s">
        <v>143</v>
      </c>
      <c r="D599" s="144" t="s">
        <v>14</v>
      </c>
      <c r="E599" s="108">
        <f>E600</f>
        <v>14.965</v>
      </c>
      <c r="F599" s="108">
        <f>F600</f>
        <v>0</v>
      </c>
      <c r="G599" s="112">
        <f t="shared" si="117"/>
        <v>14.965</v>
      </c>
      <c r="H599" s="107">
        <f>H600</f>
        <v>14.965</v>
      </c>
      <c r="I599" s="107">
        <f>I600</f>
        <v>0</v>
      </c>
      <c r="J599" s="112">
        <f t="shared" si="118"/>
        <v>14.965</v>
      </c>
      <c r="K599" s="145">
        <f t="shared" si="109"/>
        <v>100</v>
      </c>
    </row>
    <row r="600" spans="1:11" ht="33.75">
      <c r="A600" s="102"/>
      <c r="B600" s="102"/>
      <c r="C600" s="102" t="s">
        <v>145</v>
      </c>
      <c r="D600" s="144" t="s">
        <v>15</v>
      </c>
      <c r="E600" s="108">
        <f>'вкр 2014-3'!G499</f>
        <v>14.965</v>
      </c>
      <c r="F600" s="108">
        <f>'вкр 2014-3'!H499</f>
        <v>0</v>
      </c>
      <c r="G600" s="112">
        <f t="shared" si="117"/>
        <v>14.965</v>
      </c>
      <c r="H600" s="107">
        <f>'вкр 2014-3'!J499</f>
        <v>14.965</v>
      </c>
      <c r="I600" s="107">
        <f>'вкр 2014-3'!K499</f>
        <v>0</v>
      </c>
      <c r="J600" s="112">
        <f t="shared" si="118"/>
        <v>14.965</v>
      </c>
      <c r="K600" s="145">
        <f t="shared" si="109"/>
        <v>100</v>
      </c>
    </row>
    <row r="601" spans="1:11" ht="33.75">
      <c r="A601" s="102"/>
      <c r="B601" s="149" t="s">
        <v>377</v>
      </c>
      <c r="C601" s="149"/>
      <c r="D601" s="163" t="s">
        <v>378</v>
      </c>
      <c r="E601" s="108">
        <f>E602+E609</f>
        <v>4667.7</v>
      </c>
      <c r="F601" s="108">
        <f>F602+F609</f>
        <v>0</v>
      </c>
      <c r="G601" s="107">
        <f>SUM(E601:F601)</f>
        <v>4667.7</v>
      </c>
      <c r="H601" s="107">
        <f>H602+H609</f>
        <v>4640.98871</v>
      </c>
      <c r="I601" s="107">
        <f>I602+I609</f>
        <v>0</v>
      </c>
      <c r="J601" s="107">
        <f>SUM(H601:I601)</f>
        <v>4640.98871</v>
      </c>
      <c r="K601" s="145">
        <f t="shared" si="109"/>
        <v>99.42774192857296</v>
      </c>
    </row>
    <row r="602" spans="1:11" ht="18.75">
      <c r="A602" s="102"/>
      <c r="B602" s="149" t="s">
        <v>379</v>
      </c>
      <c r="C602" s="149"/>
      <c r="D602" s="163" t="s">
        <v>304</v>
      </c>
      <c r="E602" s="108">
        <f>E603+E605+E607</f>
        <v>4247.7</v>
      </c>
      <c r="F602" s="108">
        <f>F603+F605+F607</f>
        <v>0</v>
      </c>
      <c r="G602" s="107">
        <f>SUM(E602:F602)</f>
        <v>4247.7</v>
      </c>
      <c r="H602" s="107">
        <f>H603+H605+H607</f>
        <v>4220.98971</v>
      </c>
      <c r="I602" s="107">
        <f>I603+I605+I607</f>
        <v>0</v>
      </c>
      <c r="J602" s="107">
        <f>SUM(H602:I602)</f>
        <v>4220.98971</v>
      </c>
      <c r="K602" s="145">
        <f t="shared" si="109"/>
        <v>99.37118228688466</v>
      </c>
    </row>
    <row r="603" spans="1:11" ht="83.25">
      <c r="A603" s="102"/>
      <c r="B603" s="149"/>
      <c r="C603" s="102" t="s">
        <v>139</v>
      </c>
      <c r="D603" s="144" t="s">
        <v>11</v>
      </c>
      <c r="E603" s="108">
        <f>E604</f>
        <v>3444.378</v>
      </c>
      <c r="F603" s="108">
        <f>F604</f>
        <v>0</v>
      </c>
      <c r="G603" s="112">
        <f aca="true" t="shared" si="119" ref="G603:G611">E603+F603</f>
        <v>3444.378</v>
      </c>
      <c r="H603" s="107">
        <f>H604</f>
        <v>3435.73902</v>
      </c>
      <c r="I603" s="107">
        <f>I604</f>
        <v>0</v>
      </c>
      <c r="J603" s="112">
        <f aca="true" t="shared" si="120" ref="J603:J611">H603+I603</f>
        <v>3435.73902</v>
      </c>
      <c r="K603" s="145">
        <f t="shared" si="109"/>
        <v>99.74918606494408</v>
      </c>
    </row>
    <row r="604" spans="1:11" ht="18.75">
      <c r="A604" s="102"/>
      <c r="B604" s="149"/>
      <c r="C604" s="102" t="s">
        <v>232</v>
      </c>
      <c r="D604" s="144" t="s">
        <v>233</v>
      </c>
      <c r="E604" s="108">
        <f>'вкр 2014-3'!G503</f>
        <v>3444.378</v>
      </c>
      <c r="F604" s="108">
        <f>'вкр 2014-3'!H503</f>
        <v>0</v>
      </c>
      <c r="G604" s="112">
        <f t="shared" si="119"/>
        <v>3444.378</v>
      </c>
      <c r="H604" s="107">
        <f>'вкр 2014-3'!J503</f>
        <v>3435.73902</v>
      </c>
      <c r="I604" s="107">
        <f>'вкр 2014-3'!K503</f>
        <v>0</v>
      </c>
      <c r="J604" s="112">
        <f t="shared" si="120"/>
        <v>3435.73902</v>
      </c>
      <c r="K604" s="145">
        <f t="shared" si="109"/>
        <v>99.74918606494408</v>
      </c>
    </row>
    <row r="605" spans="1:11" ht="33.75">
      <c r="A605" s="102"/>
      <c r="B605" s="149"/>
      <c r="C605" s="102" t="s">
        <v>143</v>
      </c>
      <c r="D605" s="144" t="s">
        <v>14</v>
      </c>
      <c r="E605" s="108">
        <f>E606</f>
        <v>747.25967</v>
      </c>
      <c r="F605" s="108">
        <f>F606</f>
        <v>0</v>
      </c>
      <c r="G605" s="112">
        <f t="shared" si="119"/>
        <v>747.25967</v>
      </c>
      <c r="H605" s="107">
        <f>H606</f>
        <v>731.98836</v>
      </c>
      <c r="I605" s="107">
        <f>I606</f>
        <v>0</v>
      </c>
      <c r="J605" s="112">
        <f t="shared" si="120"/>
        <v>731.98836</v>
      </c>
      <c r="K605" s="145">
        <f t="shared" si="109"/>
        <v>97.9563583298962</v>
      </c>
    </row>
    <row r="606" spans="1:11" ht="33.75">
      <c r="A606" s="102"/>
      <c r="B606" s="149"/>
      <c r="C606" s="102" t="s">
        <v>145</v>
      </c>
      <c r="D606" s="144" t="s">
        <v>814</v>
      </c>
      <c r="E606" s="108">
        <f>'вкр 2014-3'!G505</f>
        <v>747.25967</v>
      </c>
      <c r="F606" s="112">
        <v>0</v>
      </c>
      <c r="G606" s="112">
        <f t="shared" si="119"/>
        <v>747.25967</v>
      </c>
      <c r="H606" s="107">
        <f>'вкр 2014-3'!J505</f>
        <v>731.98836</v>
      </c>
      <c r="I606" s="112">
        <v>0</v>
      </c>
      <c r="J606" s="112">
        <f t="shared" si="120"/>
        <v>731.98836</v>
      </c>
      <c r="K606" s="145">
        <f t="shared" si="109"/>
        <v>97.9563583298962</v>
      </c>
    </row>
    <row r="607" spans="1:11" ht="18.75">
      <c r="A607" s="102"/>
      <c r="B607" s="149"/>
      <c r="C607" s="102" t="s">
        <v>146</v>
      </c>
      <c r="D607" s="144" t="s">
        <v>147</v>
      </c>
      <c r="E607" s="108">
        <f>E608</f>
        <v>56.06233</v>
      </c>
      <c r="F607" s="107"/>
      <c r="G607" s="112">
        <f t="shared" si="119"/>
        <v>56.06233</v>
      </c>
      <c r="H607" s="107">
        <f>H608</f>
        <v>53.26233</v>
      </c>
      <c r="I607" s="107"/>
      <c r="J607" s="112">
        <f t="shared" si="120"/>
        <v>53.26233</v>
      </c>
      <c r="K607" s="145">
        <f t="shared" si="109"/>
        <v>95.00555899121566</v>
      </c>
    </row>
    <row r="608" spans="1:11" ht="18.75">
      <c r="A608" s="102"/>
      <c r="B608" s="149"/>
      <c r="C608" s="102" t="s">
        <v>148</v>
      </c>
      <c r="D608" s="144" t="s">
        <v>17</v>
      </c>
      <c r="E608" s="108">
        <f>'вкр 2014-3'!G507</f>
        <v>56.06233</v>
      </c>
      <c r="F608" s="112"/>
      <c r="G608" s="112">
        <f t="shared" si="119"/>
        <v>56.06233</v>
      </c>
      <c r="H608" s="107">
        <f>'вкр 2014-3'!J507</f>
        <v>53.26233</v>
      </c>
      <c r="I608" s="112"/>
      <c r="J608" s="112">
        <f t="shared" si="120"/>
        <v>53.26233</v>
      </c>
      <c r="K608" s="145">
        <f t="shared" si="109"/>
        <v>95.00555899121566</v>
      </c>
    </row>
    <row r="609" spans="1:11" ht="18.75">
      <c r="A609" s="102"/>
      <c r="B609" s="149" t="s">
        <v>380</v>
      </c>
      <c r="C609" s="149"/>
      <c r="D609" s="163" t="s">
        <v>381</v>
      </c>
      <c r="E609" s="108">
        <f>E610</f>
        <v>420</v>
      </c>
      <c r="F609" s="108">
        <f>F610</f>
        <v>0</v>
      </c>
      <c r="G609" s="112">
        <f t="shared" si="119"/>
        <v>420</v>
      </c>
      <c r="H609" s="107">
        <f>H610</f>
        <v>419.999</v>
      </c>
      <c r="I609" s="107">
        <f>I610</f>
        <v>0</v>
      </c>
      <c r="J609" s="112">
        <f t="shared" si="120"/>
        <v>419.999</v>
      </c>
      <c r="K609" s="145">
        <f t="shared" si="109"/>
        <v>99.99976190476191</v>
      </c>
    </row>
    <row r="610" spans="1:11" ht="33.75">
      <c r="A610" s="102"/>
      <c r="B610" s="149"/>
      <c r="C610" s="102" t="s">
        <v>143</v>
      </c>
      <c r="D610" s="144" t="s">
        <v>14</v>
      </c>
      <c r="E610" s="108">
        <f>E611</f>
        <v>420</v>
      </c>
      <c r="F610" s="108">
        <f>F611</f>
        <v>0</v>
      </c>
      <c r="G610" s="112">
        <f t="shared" si="119"/>
        <v>420</v>
      </c>
      <c r="H610" s="107">
        <f>H611</f>
        <v>419.999</v>
      </c>
      <c r="I610" s="107">
        <f>I611</f>
        <v>0</v>
      </c>
      <c r="J610" s="112">
        <f t="shared" si="120"/>
        <v>419.999</v>
      </c>
      <c r="K610" s="145">
        <f t="shared" si="109"/>
        <v>99.99976190476191</v>
      </c>
    </row>
    <row r="611" spans="1:11" ht="33.75">
      <c r="A611" s="102"/>
      <c r="B611" s="149"/>
      <c r="C611" s="102" t="s">
        <v>145</v>
      </c>
      <c r="D611" s="144" t="s">
        <v>15</v>
      </c>
      <c r="E611" s="108">
        <f>'вкр 2014-3'!G510</f>
        <v>420</v>
      </c>
      <c r="F611" s="112"/>
      <c r="G611" s="112">
        <f t="shared" si="119"/>
        <v>420</v>
      </c>
      <c r="H611" s="107">
        <f>'вкр 2014-3'!J510</f>
        <v>419.999</v>
      </c>
      <c r="I611" s="112"/>
      <c r="J611" s="112">
        <f t="shared" si="120"/>
        <v>419.999</v>
      </c>
      <c r="K611" s="145">
        <f t="shared" si="109"/>
        <v>99.99976190476191</v>
      </c>
    </row>
    <row r="612" spans="1:11" ht="33.75">
      <c r="A612" s="102"/>
      <c r="B612" s="150" t="s">
        <v>464</v>
      </c>
      <c r="C612" s="102"/>
      <c r="D612" s="144" t="s">
        <v>468</v>
      </c>
      <c r="E612" s="108">
        <f>E613</f>
        <v>0</v>
      </c>
      <c r="F612" s="108">
        <f>F613</f>
        <v>136</v>
      </c>
      <c r="G612" s="107">
        <f aca="true" t="shared" si="121" ref="G612:G619">SUM(E612:F612)</f>
        <v>136</v>
      </c>
      <c r="H612" s="107">
        <f>H613</f>
        <v>0</v>
      </c>
      <c r="I612" s="107">
        <f>I613</f>
        <v>117.35426</v>
      </c>
      <c r="J612" s="107">
        <f aca="true" t="shared" si="122" ref="J612:J619">SUM(H612:I612)</f>
        <v>117.35426</v>
      </c>
      <c r="K612" s="145">
        <f t="shared" si="109"/>
        <v>86.28989705882353</v>
      </c>
    </row>
    <row r="613" spans="1:11" ht="18.75">
      <c r="A613" s="102"/>
      <c r="B613" s="150" t="s">
        <v>465</v>
      </c>
      <c r="C613" s="102"/>
      <c r="D613" s="144" t="s">
        <v>466</v>
      </c>
      <c r="E613" s="108">
        <f>E619</f>
        <v>0</v>
      </c>
      <c r="F613" s="108">
        <f>F619+F614</f>
        <v>136</v>
      </c>
      <c r="G613" s="107">
        <f t="shared" si="121"/>
        <v>136</v>
      </c>
      <c r="H613" s="107">
        <f>H619</f>
        <v>0</v>
      </c>
      <c r="I613" s="107">
        <f>I619+I614</f>
        <v>117.35426</v>
      </c>
      <c r="J613" s="107">
        <f t="shared" si="122"/>
        <v>117.35426</v>
      </c>
      <c r="K613" s="145">
        <f t="shared" si="109"/>
        <v>86.28989705882353</v>
      </c>
    </row>
    <row r="614" spans="1:11" ht="33.75">
      <c r="A614" s="102"/>
      <c r="B614" s="149" t="s">
        <v>507</v>
      </c>
      <c r="C614" s="149"/>
      <c r="D614" s="144" t="s">
        <v>231</v>
      </c>
      <c r="E614" s="108"/>
      <c r="F614" s="108">
        <f>F615+F617</f>
        <v>20.7</v>
      </c>
      <c r="G614" s="107">
        <f t="shared" si="121"/>
        <v>20.7</v>
      </c>
      <c r="H614" s="107"/>
      <c r="I614" s="108">
        <f>I615+I617</f>
        <v>19.61171</v>
      </c>
      <c r="J614" s="107">
        <f t="shared" si="122"/>
        <v>19.61171</v>
      </c>
      <c r="K614" s="145">
        <f t="shared" si="109"/>
        <v>94.74256038647343</v>
      </c>
    </row>
    <row r="615" spans="1:11" ht="50.25">
      <c r="A615" s="102"/>
      <c r="B615" s="150"/>
      <c r="C615" s="102" t="s">
        <v>139</v>
      </c>
      <c r="D615" s="144" t="s">
        <v>140</v>
      </c>
      <c r="E615" s="108"/>
      <c r="F615" s="108">
        <f>F616</f>
        <v>17.5</v>
      </c>
      <c r="G615" s="107">
        <f t="shared" si="121"/>
        <v>17.5</v>
      </c>
      <c r="H615" s="107"/>
      <c r="I615" s="107">
        <f>I616</f>
        <v>16.41171</v>
      </c>
      <c r="J615" s="107">
        <f t="shared" si="122"/>
        <v>16.41171</v>
      </c>
      <c r="K615" s="145">
        <f t="shared" si="109"/>
        <v>93.7812</v>
      </c>
    </row>
    <row r="616" spans="1:11" ht="18.75">
      <c r="A616" s="102"/>
      <c r="B616" s="150"/>
      <c r="C616" s="102" t="s">
        <v>232</v>
      </c>
      <c r="D616" s="144" t="s">
        <v>233</v>
      </c>
      <c r="E616" s="108"/>
      <c r="F616" s="108">
        <f>'вкр 2014-3'!H520</f>
        <v>17.5</v>
      </c>
      <c r="G616" s="107">
        <f t="shared" si="121"/>
        <v>17.5</v>
      </c>
      <c r="H616" s="107"/>
      <c r="I616" s="107">
        <f>'вкр 2014-3'!K520</f>
        <v>16.41171</v>
      </c>
      <c r="J616" s="107">
        <f t="shared" si="122"/>
        <v>16.41171</v>
      </c>
      <c r="K616" s="145">
        <f t="shared" si="109"/>
        <v>93.7812</v>
      </c>
    </row>
    <row r="617" spans="1:11" ht="33.75">
      <c r="A617" s="102"/>
      <c r="B617" s="150"/>
      <c r="C617" s="102" t="s">
        <v>143</v>
      </c>
      <c r="D617" s="144" t="s">
        <v>14</v>
      </c>
      <c r="E617" s="107">
        <f>E618</f>
        <v>0</v>
      </c>
      <c r="F617" s="108">
        <f>F618</f>
        <v>3.2</v>
      </c>
      <c r="G617" s="112">
        <f>E617+F617</f>
        <v>3.2</v>
      </c>
      <c r="H617" s="107">
        <f>H618</f>
        <v>0</v>
      </c>
      <c r="I617" s="108">
        <f>I618</f>
        <v>3.2</v>
      </c>
      <c r="J617" s="112">
        <f>H617+I617</f>
        <v>3.2</v>
      </c>
      <c r="K617" s="155">
        <f t="shared" si="109"/>
        <v>100</v>
      </c>
    </row>
    <row r="618" spans="1:11" ht="33.75">
      <c r="A618" s="102"/>
      <c r="B618" s="150"/>
      <c r="C618" s="102" t="s">
        <v>145</v>
      </c>
      <c r="D618" s="144" t="s">
        <v>15</v>
      </c>
      <c r="E618" s="107"/>
      <c r="F618" s="112">
        <v>3.2</v>
      </c>
      <c r="G618" s="112">
        <f>E618+F618</f>
        <v>3.2</v>
      </c>
      <c r="H618" s="107"/>
      <c r="I618" s="112">
        <v>3.2</v>
      </c>
      <c r="J618" s="112">
        <f>H618+I618</f>
        <v>3.2</v>
      </c>
      <c r="K618" s="155">
        <f t="shared" si="109"/>
        <v>100</v>
      </c>
    </row>
    <row r="619" spans="1:11" ht="83.25">
      <c r="A619" s="102"/>
      <c r="B619" s="149" t="s">
        <v>472</v>
      </c>
      <c r="C619" s="149"/>
      <c r="D619" s="157" t="s">
        <v>531</v>
      </c>
      <c r="E619" s="108">
        <f>E620+E622</f>
        <v>0</v>
      </c>
      <c r="F619" s="108">
        <f>F620+F622</f>
        <v>115.3</v>
      </c>
      <c r="G619" s="107">
        <f t="shared" si="121"/>
        <v>115.3</v>
      </c>
      <c r="H619" s="107">
        <f>H620+H622</f>
        <v>0</v>
      </c>
      <c r="I619" s="107">
        <f>I620+I622</f>
        <v>97.74255</v>
      </c>
      <c r="J619" s="107">
        <f t="shared" si="122"/>
        <v>97.74255</v>
      </c>
      <c r="K619" s="145">
        <f t="shared" si="109"/>
        <v>84.77237640936687</v>
      </c>
    </row>
    <row r="620" spans="1:11" ht="83.25">
      <c r="A620" s="102"/>
      <c r="B620" s="149"/>
      <c r="C620" s="102" t="s">
        <v>139</v>
      </c>
      <c r="D620" s="144" t="s">
        <v>11</v>
      </c>
      <c r="E620" s="108">
        <f>E621</f>
        <v>0</v>
      </c>
      <c r="F620" s="108">
        <f>F621</f>
        <v>90.3</v>
      </c>
      <c r="G620" s="112">
        <f>E620+F620</f>
        <v>90.3</v>
      </c>
      <c r="H620" s="107">
        <f>H621</f>
        <v>0</v>
      </c>
      <c r="I620" s="107">
        <f>I621</f>
        <v>90.3</v>
      </c>
      <c r="J620" s="112">
        <f>H620+I620</f>
        <v>90.3</v>
      </c>
      <c r="K620" s="145">
        <f t="shared" si="109"/>
        <v>100</v>
      </c>
    </row>
    <row r="621" spans="1:11" ht="18.75">
      <c r="A621" s="102"/>
      <c r="B621" s="149"/>
      <c r="C621" s="102" t="s">
        <v>232</v>
      </c>
      <c r="D621" s="144" t="s">
        <v>233</v>
      </c>
      <c r="E621" s="108"/>
      <c r="F621" s="112">
        <f>'вкр 2014-3'!H515</f>
        <v>90.3</v>
      </c>
      <c r="G621" s="112">
        <f>E621+F621</f>
        <v>90.3</v>
      </c>
      <c r="H621" s="107"/>
      <c r="I621" s="112">
        <f>'вкр 2014-3'!K515</f>
        <v>90.3</v>
      </c>
      <c r="J621" s="112">
        <f>H621+I621</f>
        <v>90.3</v>
      </c>
      <c r="K621" s="145">
        <f aca="true" t="shared" si="123" ref="K621:K686">J621/G621*100</f>
        <v>100</v>
      </c>
    </row>
    <row r="622" spans="1:11" ht="33.75">
      <c r="A622" s="102"/>
      <c r="B622" s="149"/>
      <c r="C622" s="102" t="s">
        <v>143</v>
      </c>
      <c r="D622" s="144" t="s">
        <v>14</v>
      </c>
      <c r="E622" s="108">
        <f>E623</f>
        <v>0</v>
      </c>
      <c r="F622" s="108">
        <f>F623</f>
        <v>25</v>
      </c>
      <c r="G622" s="112">
        <f>E622+F622</f>
        <v>25</v>
      </c>
      <c r="H622" s="107">
        <f>H623</f>
        <v>0</v>
      </c>
      <c r="I622" s="107">
        <f>I623</f>
        <v>7.44255</v>
      </c>
      <c r="J622" s="112">
        <f>H622+I622</f>
        <v>7.44255</v>
      </c>
      <c r="K622" s="145">
        <f t="shared" si="123"/>
        <v>29.770199999999996</v>
      </c>
    </row>
    <row r="623" spans="1:11" ht="33.75">
      <c r="A623" s="102"/>
      <c r="B623" s="149"/>
      <c r="C623" s="102" t="s">
        <v>145</v>
      </c>
      <c r="D623" s="144" t="s">
        <v>15</v>
      </c>
      <c r="E623" s="108"/>
      <c r="F623" s="112">
        <f>'вкр 2014-3'!H517</f>
        <v>25</v>
      </c>
      <c r="G623" s="112">
        <f>E623+F623</f>
        <v>25</v>
      </c>
      <c r="H623" s="107"/>
      <c r="I623" s="112">
        <f>'вкр 2014-3'!K517</f>
        <v>7.44255</v>
      </c>
      <c r="J623" s="112">
        <f>H623+I623</f>
        <v>7.44255</v>
      </c>
      <c r="K623" s="145">
        <f t="shared" si="123"/>
        <v>29.770199999999996</v>
      </c>
    </row>
    <row r="624" spans="1:11" ht="18.75">
      <c r="A624" s="141" t="s">
        <v>110</v>
      </c>
      <c r="B624" s="102"/>
      <c r="C624" s="102"/>
      <c r="D624" s="142" t="s">
        <v>821</v>
      </c>
      <c r="E624" s="106">
        <f>E625+E667</f>
        <v>9086.062000000002</v>
      </c>
      <c r="F624" s="106">
        <f>F625+F667</f>
        <v>135.85348</v>
      </c>
      <c r="G624" s="106">
        <f>G625++G667</f>
        <v>9221.91548</v>
      </c>
      <c r="H624" s="106">
        <f>H625+H667</f>
        <v>9085.849320000001</v>
      </c>
      <c r="I624" s="106">
        <f>I625+I667</f>
        <v>135.85348</v>
      </c>
      <c r="J624" s="106">
        <f>J625++J667</f>
        <v>9221.702800000001</v>
      </c>
      <c r="K624" s="143">
        <f t="shared" si="123"/>
        <v>99.99769375461682</v>
      </c>
    </row>
    <row r="625" spans="1:11" ht="18.75">
      <c r="A625" s="102" t="s">
        <v>111</v>
      </c>
      <c r="B625" s="102"/>
      <c r="C625" s="102"/>
      <c r="D625" s="144" t="s">
        <v>210</v>
      </c>
      <c r="E625" s="107">
        <f>E626+E658</f>
        <v>6852.396000000001</v>
      </c>
      <c r="F625" s="107">
        <f>F626+F658</f>
        <v>135.85348</v>
      </c>
      <c r="G625" s="112">
        <f>E625+F625</f>
        <v>6988.24948</v>
      </c>
      <c r="H625" s="107">
        <f>H626+H658</f>
        <v>6852.396000000001</v>
      </c>
      <c r="I625" s="107">
        <f>I626+I658</f>
        <v>135.85348</v>
      </c>
      <c r="J625" s="112">
        <f>H625+I625</f>
        <v>6988.24948</v>
      </c>
      <c r="K625" s="145">
        <f t="shared" si="123"/>
        <v>100</v>
      </c>
    </row>
    <row r="626" spans="1:11" ht="33.75">
      <c r="A626" s="102"/>
      <c r="B626" s="102" t="s">
        <v>410</v>
      </c>
      <c r="C626" s="102"/>
      <c r="D626" s="163" t="s">
        <v>413</v>
      </c>
      <c r="E626" s="109">
        <f>E627+E634+E641+E648+E654</f>
        <v>6852.396000000001</v>
      </c>
      <c r="F626" s="109">
        <f>F627+F634+F641+F648+F654</f>
        <v>0</v>
      </c>
      <c r="G626" s="107">
        <f aca="true" t="shared" si="124" ref="G626:G640">SUM(E626:F626)</f>
        <v>6852.396000000001</v>
      </c>
      <c r="H626" s="109">
        <f>H627+H634+H641+H648+H654</f>
        <v>6852.396000000001</v>
      </c>
      <c r="I626" s="109">
        <f>I627+I634+I641+I648+I654</f>
        <v>0</v>
      </c>
      <c r="J626" s="107">
        <f aca="true" t="shared" si="125" ref="J626:J640">SUM(H626:I626)</f>
        <v>6852.396000000001</v>
      </c>
      <c r="K626" s="145">
        <f t="shared" si="123"/>
        <v>100</v>
      </c>
    </row>
    <row r="627" spans="1:11" ht="33.75">
      <c r="A627" s="102"/>
      <c r="B627" s="102" t="s">
        <v>411</v>
      </c>
      <c r="C627" s="102"/>
      <c r="D627" s="144" t="s">
        <v>446</v>
      </c>
      <c r="E627" s="109">
        <f>E628+E631</f>
        <v>1058.834</v>
      </c>
      <c r="F627" s="109">
        <f aca="true" t="shared" si="126" ref="E627:F629">F628</f>
        <v>0</v>
      </c>
      <c r="G627" s="107">
        <f t="shared" si="124"/>
        <v>1058.834</v>
      </c>
      <c r="H627" s="112">
        <f>H628+H631</f>
        <v>1058.834</v>
      </c>
      <c r="I627" s="112">
        <f>I628</f>
        <v>0</v>
      </c>
      <c r="J627" s="107">
        <f t="shared" si="125"/>
        <v>1058.834</v>
      </c>
      <c r="K627" s="145">
        <f t="shared" si="123"/>
        <v>100</v>
      </c>
    </row>
    <row r="628" spans="1:11" ht="50.25">
      <c r="A628" s="102"/>
      <c r="B628" s="102" t="s">
        <v>412</v>
      </c>
      <c r="C628" s="102"/>
      <c r="D628" s="144" t="s">
        <v>383</v>
      </c>
      <c r="E628" s="109">
        <f>E629</f>
        <v>1054.938</v>
      </c>
      <c r="F628" s="109">
        <f>F629</f>
        <v>0</v>
      </c>
      <c r="G628" s="107">
        <f t="shared" si="124"/>
        <v>1054.938</v>
      </c>
      <c r="H628" s="112">
        <f>H629</f>
        <v>1054.938</v>
      </c>
      <c r="I628" s="112">
        <f>I629</f>
        <v>0</v>
      </c>
      <c r="J628" s="107">
        <f t="shared" si="125"/>
        <v>1054.938</v>
      </c>
      <c r="K628" s="145">
        <f t="shared" si="123"/>
        <v>100</v>
      </c>
    </row>
    <row r="629" spans="1:11" ht="33.75">
      <c r="A629" s="102"/>
      <c r="B629" s="102"/>
      <c r="C629" s="102" t="s">
        <v>198</v>
      </c>
      <c r="D629" s="144" t="s">
        <v>340</v>
      </c>
      <c r="E629" s="109">
        <f t="shared" si="126"/>
        <v>1054.938</v>
      </c>
      <c r="F629" s="109">
        <f t="shared" si="126"/>
        <v>0</v>
      </c>
      <c r="G629" s="107">
        <f t="shared" si="124"/>
        <v>1054.938</v>
      </c>
      <c r="H629" s="112">
        <f>H630</f>
        <v>1054.938</v>
      </c>
      <c r="I629" s="112">
        <f>I630</f>
        <v>0</v>
      </c>
      <c r="J629" s="107">
        <f t="shared" si="125"/>
        <v>1054.938</v>
      </c>
      <c r="K629" s="145">
        <f t="shared" si="123"/>
        <v>100</v>
      </c>
    </row>
    <row r="630" spans="1:11" ht="18.75">
      <c r="A630" s="102"/>
      <c r="B630" s="102"/>
      <c r="C630" s="102" t="s">
        <v>202</v>
      </c>
      <c r="D630" s="144" t="s">
        <v>203</v>
      </c>
      <c r="E630" s="109">
        <f>'вкр 2014-3'!G172</f>
        <v>1054.938</v>
      </c>
      <c r="F630" s="109">
        <f>'вкр 2014-3'!H172</f>
        <v>0</v>
      </c>
      <c r="G630" s="107">
        <f t="shared" si="124"/>
        <v>1054.938</v>
      </c>
      <c r="H630" s="109">
        <f>'вкр 2014-3'!J172</f>
        <v>1054.938</v>
      </c>
      <c r="I630" s="109">
        <f>'вкр 2014-3'!K172</f>
        <v>0</v>
      </c>
      <c r="J630" s="107">
        <f t="shared" si="125"/>
        <v>1054.938</v>
      </c>
      <c r="K630" s="145">
        <f t="shared" si="123"/>
        <v>100</v>
      </c>
    </row>
    <row r="631" spans="1:11" ht="33.75">
      <c r="A631" s="102"/>
      <c r="B631" s="102" t="s">
        <v>836</v>
      </c>
      <c r="C631" s="102"/>
      <c r="D631" s="144" t="s">
        <v>385</v>
      </c>
      <c r="E631" s="109">
        <f aca="true" t="shared" si="127" ref="E631:I632">E632</f>
        <v>3.896</v>
      </c>
      <c r="F631" s="109">
        <f t="shared" si="127"/>
        <v>0</v>
      </c>
      <c r="G631" s="107">
        <f t="shared" si="124"/>
        <v>3.896</v>
      </c>
      <c r="H631" s="112">
        <f t="shared" si="127"/>
        <v>3.896</v>
      </c>
      <c r="I631" s="112">
        <f t="shared" si="127"/>
        <v>0</v>
      </c>
      <c r="J631" s="107">
        <f t="shared" si="125"/>
        <v>3.896</v>
      </c>
      <c r="K631" s="145">
        <f t="shared" si="123"/>
        <v>100</v>
      </c>
    </row>
    <row r="632" spans="1:11" ht="33.75">
      <c r="A632" s="102"/>
      <c r="B632" s="102"/>
      <c r="C632" s="102" t="s">
        <v>198</v>
      </c>
      <c r="D632" s="144" t="s">
        <v>340</v>
      </c>
      <c r="E632" s="109">
        <f t="shared" si="127"/>
        <v>3.896</v>
      </c>
      <c r="F632" s="109">
        <f t="shared" si="127"/>
        <v>0</v>
      </c>
      <c r="G632" s="107">
        <f t="shared" si="124"/>
        <v>3.896</v>
      </c>
      <c r="H632" s="112">
        <f t="shared" si="127"/>
        <v>3.896</v>
      </c>
      <c r="I632" s="112">
        <f t="shared" si="127"/>
        <v>0</v>
      </c>
      <c r="J632" s="107">
        <f t="shared" si="125"/>
        <v>3.896</v>
      </c>
      <c r="K632" s="145">
        <f t="shared" si="123"/>
        <v>100</v>
      </c>
    </row>
    <row r="633" spans="1:11" ht="18.75">
      <c r="A633" s="102"/>
      <c r="B633" s="102"/>
      <c r="C633" s="102" t="s">
        <v>202</v>
      </c>
      <c r="D633" s="144" t="s">
        <v>203</v>
      </c>
      <c r="E633" s="109">
        <f>'вкр 2014-3'!G174</f>
        <v>3.896</v>
      </c>
      <c r="F633" s="109">
        <f>'вкр 2014-3'!H174</f>
        <v>0</v>
      </c>
      <c r="G633" s="107">
        <f t="shared" si="124"/>
        <v>3.896</v>
      </c>
      <c r="H633" s="109">
        <f>'вкр 2014-3'!J174</f>
        <v>3.896</v>
      </c>
      <c r="I633" s="109">
        <f>'вкр 2014-3'!K174</f>
        <v>0</v>
      </c>
      <c r="J633" s="107">
        <f t="shared" si="125"/>
        <v>3.896</v>
      </c>
      <c r="K633" s="145">
        <f t="shared" si="123"/>
        <v>100</v>
      </c>
    </row>
    <row r="634" spans="1:11" ht="33.75">
      <c r="A634" s="102"/>
      <c r="B634" s="102" t="s">
        <v>414</v>
      </c>
      <c r="C634" s="102"/>
      <c r="D634" s="146" t="s">
        <v>458</v>
      </c>
      <c r="E634" s="108">
        <f>E635+E638</f>
        <v>3181.8210000000004</v>
      </c>
      <c r="F634" s="108">
        <f>F635</f>
        <v>0</v>
      </c>
      <c r="G634" s="107">
        <f t="shared" si="124"/>
        <v>3181.8210000000004</v>
      </c>
      <c r="H634" s="107">
        <f>H635+H638</f>
        <v>3181.8210000000004</v>
      </c>
      <c r="I634" s="107">
        <f>I635</f>
        <v>0</v>
      </c>
      <c r="J634" s="107">
        <f t="shared" si="125"/>
        <v>3181.8210000000004</v>
      </c>
      <c r="K634" s="145">
        <f t="shared" si="123"/>
        <v>100</v>
      </c>
    </row>
    <row r="635" spans="1:11" ht="33.75">
      <c r="A635" s="102"/>
      <c r="B635" s="102" t="s">
        <v>415</v>
      </c>
      <c r="C635" s="102"/>
      <c r="D635" s="144" t="s">
        <v>416</v>
      </c>
      <c r="E635" s="108">
        <f>E636</f>
        <v>3023.28</v>
      </c>
      <c r="F635" s="108">
        <f>F636</f>
        <v>0</v>
      </c>
      <c r="G635" s="107">
        <f t="shared" si="124"/>
        <v>3023.28</v>
      </c>
      <c r="H635" s="107">
        <f>H636</f>
        <v>3023.28</v>
      </c>
      <c r="I635" s="107">
        <f>I636</f>
        <v>0</v>
      </c>
      <c r="J635" s="107">
        <f t="shared" si="125"/>
        <v>3023.28</v>
      </c>
      <c r="K635" s="145">
        <f t="shared" si="123"/>
        <v>100</v>
      </c>
    </row>
    <row r="636" spans="1:11" ht="33.75">
      <c r="A636" s="102"/>
      <c r="B636" s="102"/>
      <c r="C636" s="102" t="s">
        <v>198</v>
      </c>
      <c r="D636" s="144" t="s">
        <v>340</v>
      </c>
      <c r="E636" s="109">
        <f>E637</f>
        <v>3023.28</v>
      </c>
      <c r="F636" s="109">
        <f>F637</f>
        <v>0</v>
      </c>
      <c r="G636" s="107">
        <f t="shared" si="124"/>
        <v>3023.28</v>
      </c>
      <c r="H636" s="112">
        <f>H637</f>
        <v>3023.28</v>
      </c>
      <c r="I636" s="112">
        <f>I637</f>
        <v>0</v>
      </c>
      <c r="J636" s="107">
        <f t="shared" si="125"/>
        <v>3023.28</v>
      </c>
      <c r="K636" s="145">
        <f t="shared" si="123"/>
        <v>100</v>
      </c>
    </row>
    <row r="637" spans="1:11" ht="18.75">
      <c r="A637" s="102"/>
      <c r="B637" s="102"/>
      <c r="C637" s="102" t="s">
        <v>200</v>
      </c>
      <c r="D637" s="144" t="s">
        <v>201</v>
      </c>
      <c r="E637" s="109">
        <f>'вкр 2014-3'!G179</f>
        <v>3023.28</v>
      </c>
      <c r="F637" s="109">
        <f>'вкр 2014-3'!H179</f>
        <v>0</v>
      </c>
      <c r="G637" s="107">
        <f t="shared" si="124"/>
        <v>3023.28</v>
      </c>
      <c r="H637" s="109">
        <f>'вкр 2014-3'!J179</f>
        <v>3023.28</v>
      </c>
      <c r="I637" s="109">
        <f>'вкр 2014-3'!K179</f>
        <v>0</v>
      </c>
      <c r="J637" s="107">
        <f t="shared" si="125"/>
        <v>3023.28</v>
      </c>
      <c r="K637" s="145">
        <f t="shared" si="123"/>
        <v>100</v>
      </c>
    </row>
    <row r="638" spans="1:11" ht="33.75">
      <c r="A638" s="102"/>
      <c r="B638" s="102" t="s">
        <v>417</v>
      </c>
      <c r="C638" s="102"/>
      <c r="D638" s="144" t="s">
        <v>418</v>
      </c>
      <c r="E638" s="109">
        <f aca="true" t="shared" si="128" ref="E638:I639">E639</f>
        <v>158.541</v>
      </c>
      <c r="F638" s="109">
        <f t="shared" si="128"/>
        <v>0</v>
      </c>
      <c r="G638" s="107">
        <f t="shared" si="124"/>
        <v>158.541</v>
      </c>
      <c r="H638" s="112">
        <f t="shared" si="128"/>
        <v>158.541</v>
      </c>
      <c r="I638" s="112">
        <f t="shared" si="128"/>
        <v>0</v>
      </c>
      <c r="J638" s="107">
        <f t="shared" si="125"/>
        <v>158.541</v>
      </c>
      <c r="K638" s="145">
        <f t="shared" si="123"/>
        <v>100</v>
      </c>
    </row>
    <row r="639" spans="1:11" ht="33.75">
      <c r="A639" s="102"/>
      <c r="B639" s="102"/>
      <c r="C639" s="102" t="s">
        <v>198</v>
      </c>
      <c r="D639" s="144" t="s">
        <v>340</v>
      </c>
      <c r="E639" s="109">
        <f t="shared" si="128"/>
        <v>158.541</v>
      </c>
      <c r="F639" s="109">
        <f t="shared" si="128"/>
        <v>0</v>
      </c>
      <c r="G639" s="107">
        <f t="shared" si="124"/>
        <v>158.541</v>
      </c>
      <c r="H639" s="112">
        <f t="shared" si="128"/>
        <v>158.541</v>
      </c>
      <c r="I639" s="112">
        <f t="shared" si="128"/>
        <v>0</v>
      </c>
      <c r="J639" s="107">
        <f t="shared" si="125"/>
        <v>158.541</v>
      </c>
      <c r="K639" s="145">
        <f t="shared" si="123"/>
        <v>100</v>
      </c>
    </row>
    <row r="640" spans="1:11" ht="18.75">
      <c r="A640" s="102"/>
      <c r="B640" s="102"/>
      <c r="C640" s="102" t="s">
        <v>200</v>
      </c>
      <c r="D640" s="144" t="s">
        <v>201</v>
      </c>
      <c r="E640" s="109">
        <f>'вкр 2014-3'!G182</f>
        <v>158.541</v>
      </c>
      <c r="F640" s="109">
        <f>'вкр 2014-3'!H182</f>
        <v>0</v>
      </c>
      <c r="G640" s="107">
        <f t="shared" si="124"/>
        <v>158.541</v>
      </c>
      <c r="H640" s="109">
        <f>'вкр 2014-3'!J182</f>
        <v>158.541</v>
      </c>
      <c r="I640" s="109">
        <f>'вкр 2014-3'!K182</f>
        <v>0</v>
      </c>
      <c r="J640" s="107">
        <f t="shared" si="125"/>
        <v>158.541</v>
      </c>
      <c r="K640" s="145">
        <f t="shared" si="123"/>
        <v>100</v>
      </c>
    </row>
    <row r="641" spans="1:11" ht="33.75">
      <c r="A641" s="102"/>
      <c r="B641" s="102" t="s">
        <v>419</v>
      </c>
      <c r="C641" s="102"/>
      <c r="D641" s="163" t="s">
        <v>457</v>
      </c>
      <c r="E641" s="108">
        <f aca="true" t="shared" si="129" ref="E641:J641">E642+E645</f>
        <v>1860.241</v>
      </c>
      <c r="F641" s="108">
        <f t="shared" si="129"/>
        <v>0</v>
      </c>
      <c r="G641" s="107">
        <f t="shared" si="129"/>
        <v>1860.241</v>
      </c>
      <c r="H641" s="107">
        <f t="shared" si="129"/>
        <v>1860.241</v>
      </c>
      <c r="I641" s="107">
        <f t="shared" si="129"/>
        <v>0</v>
      </c>
      <c r="J641" s="107">
        <f t="shared" si="129"/>
        <v>1860.241</v>
      </c>
      <c r="K641" s="145">
        <f t="shared" si="123"/>
        <v>100</v>
      </c>
    </row>
    <row r="642" spans="1:11" ht="33.75">
      <c r="A642" s="102"/>
      <c r="B642" s="102" t="s">
        <v>421</v>
      </c>
      <c r="C642" s="102"/>
      <c r="D642" s="144" t="s">
        <v>422</v>
      </c>
      <c r="E642" s="108">
        <f aca="true" t="shared" si="130" ref="E642:I643">E643</f>
        <v>1628.72</v>
      </c>
      <c r="F642" s="108">
        <f t="shared" si="130"/>
        <v>0</v>
      </c>
      <c r="G642" s="107">
        <f aca="true" t="shared" si="131" ref="G642:G648">SUM(E642:F642)</f>
        <v>1628.72</v>
      </c>
      <c r="H642" s="107">
        <f t="shared" si="130"/>
        <v>1628.72</v>
      </c>
      <c r="I642" s="107">
        <f t="shared" si="130"/>
        <v>0</v>
      </c>
      <c r="J642" s="107">
        <f aca="true" t="shared" si="132" ref="J642:J648">SUM(H642:I642)</f>
        <v>1628.72</v>
      </c>
      <c r="K642" s="145">
        <f t="shared" si="123"/>
        <v>100</v>
      </c>
    </row>
    <row r="643" spans="1:11" ht="33.75">
      <c r="A643" s="102"/>
      <c r="B643" s="102"/>
      <c r="C643" s="102" t="s">
        <v>198</v>
      </c>
      <c r="D643" s="144" t="s">
        <v>340</v>
      </c>
      <c r="E643" s="109">
        <f t="shared" si="130"/>
        <v>1628.72</v>
      </c>
      <c r="F643" s="109">
        <f t="shared" si="130"/>
        <v>0</v>
      </c>
      <c r="G643" s="107">
        <f t="shared" si="131"/>
        <v>1628.72</v>
      </c>
      <c r="H643" s="112">
        <f t="shared" si="130"/>
        <v>1628.72</v>
      </c>
      <c r="I643" s="112">
        <f t="shared" si="130"/>
        <v>0</v>
      </c>
      <c r="J643" s="107">
        <f t="shared" si="132"/>
        <v>1628.72</v>
      </c>
      <c r="K643" s="145">
        <f t="shared" si="123"/>
        <v>100</v>
      </c>
    </row>
    <row r="644" spans="1:11" ht="18.75">
      <c r="A644" s="102"/>
      <c r="B644" s="102"/>
      <c r="C644" s="102" t="s">
        <v>200</v>
      </c>
      <c r="D644" s="144" t="s">
        <v>201</v>
      </c>
      <c r="E644" s="109">
        <f>'вкр 2014-3'!G186</f>
        <v>1628.72</v>
      </c>
      <c r="F644" s="109">
        <f>'вкр 2014-3'!H186</f>
        <v>0</v>
      </c>
      <c r="G644" s="107">
        <f t="shared" si="131"/>
        <v>1628.72</v>
      </c>
      <c r="H644" s="109">
        <f>'вкр 2014-3'!J186</f>
        <v>1628.72</v>
      </c>
      <c r="I644" s="109">
        <f>'вкр 2014-3'!K186</f>
        <v>0</v>
      </c>
      <c r="J644" s="107">
        <f t="shared" si="132"/>
        <v>1628.72</v>
      </c>
      <c r="K644" s="145">
        <f t="shared" si="123"/>
        <v>100</v>
      </c>
    </row>
    <row r="645" spans="1:11" ht="33.75">
      <c r="A645" s="102"/>
      <c r="B645" s="102" t="s">
        <v>837</v>
      </c>
      <c r="C645" s="102"/>
      <c r="D645" s="144" t="s">
        <v>423</v>
      </c>
      <c r="E645" s="109">
        <f aca="true" t="shared" si="133" ref="E645:I646">E646</f>
        <v>231.521</v>
      </c>
      <c r="F645" s="109">
        <f t="shared" si="133"/>
        <v>0</v>
      </c>
      <c r="G645" s="107">
        <f t="shared" si="131"/>
        <v>231.521</v>
      </c>
      <c r="H645" s="112">
        <f t="shared" si="133"/>
        <v>231.521</v>
      </c>
      <c r="I645" s="112">
        <f t="shared" si="133"/>
        <v>0</v>
      </c>
      <c r="J645" s="107">
        <f t="shared" si="132"/>
        <v>231.521</v>
      </c>
      <c r="K645" s="145">
        <f t="shared" si="123"/>
        <v>100</v>
      </c>
    </row>
    <row r="646" spans="1:11" ht="33.75">
      <c r="A646" s="102"/>
      <c r="B646" s="102"/>
      <c r="C646" s="102" t="s">
        <v>198</v>
      </c>
      <c r="D646" s="144" t="s">
        <v>340</v>
      </c>
      <c r="E646" s="109">
        <f t="shared" si="133"/>
        <v>231.521</v>
      </c>
      <c r="F646" s="109">
        <f t="shared" si="133"/>
        <v>0</v>
      </c>
      <c r="G646" s="107">
        <f t="shared" si="131"/>
        <v>231.521</v>
      </c>
      <c r="H646" s="112">
        <f t="shared" si="133"/>
        <v>231.521</v>
      </c>
      <c r="I646" s="112">
        <f t="shared" si="133"/>
        <v>0</v>
      </c>
      <c r="J646" s="107">
        <f t="shared" si="132"/>
        <v>231.521</v>
      </c>
      <c r="K646" s="145">
        <f t="shared" si="123"/>
        <v>100</v>
      </c>
    </row>
    <row r="647" spans="1:11" ht="18.75">
      <c r="A647" s="102"/>
      <c r="B647" s="102"/>
      <c r="C647" s="102" t="s">
        <v>200</v>
      </c>
      <c r="D647" s="144" t="s">
        <v>201</v>
      </c>
      <c r="E647" s="109">
        <f>'вкр 2014-3'!G189</f>
        <v>231.521</v>
      </c>
      <c r="F647" s="109">
        <f>'вкр 2014-3'!H189</f>
        <v>0</v>
      </c>
      <c r="G647" s="107">
        <f t="shared" si="131"/>
        <v>231.521</v>
      </c>
      <c r="H647" s="109">
        <f>'вкр 2014-3'!J189</f>
        <v>231.521</v>
      </c>
      <c r="I647" s="109">
        <f>'вкр 2014-3'!K189</f>
        <v>0</v>
      </c>
      <c r="J647" s="107">
        <f t="shared" si="132"/>
        <v>231.521</v>
      </c>
      <c r="K647" s="145">
        <f t="shared" si="123"/>
        <v>100</v>
      </c>
    </row>
    <row r="648" spans="1:11" ht="33.75">
      <c r="A648" s="102"/>
      <c r="B648" s="102" t="s">
        <v>19</v>
      </c>
      <c r="C648" s="102"/>
      <c r="D648" s="144" t="s">
        <v>386</v>
      </c>
      <c r="E648" s="109">
        <f aca="true" t="shared" si="134" ref="E648:I650">E649</f>
        <v>701.5</v>
      </c>
      <c r="F648" s="109">
        <f t="shared" si="134"/>
        <v>0</v>
      </c>
      <c r="G648" s="107">
        <f t="shared" si="131"/>
        <v>701.5</v>
      </c>
      <c r="H648" s="112">
        <f t="shared" si="134"/>
        <v>701.5</v>
      </c>
      <c r="I648" s="112">
        <f t="shared" si="134"/>
        <v>0</v>
      </c>
      <c r="J648" s="107">
        <f t="shared" si="132"/>
        <v>701.5</v>
      </c>
      <c r="K648" s="145">
        <f t="shared" si="123"/>
        <v>100</v>
      </c>
    </row>
    <row r="649" spans="1:11" ht="18.75">
      <c r="A649" s="102"/>
      <c r="B649" s="102" t="s">
        <v>20</v>
      </c>
      <c r="C649" s="102"/>
      <c r="D649" s="144" t="s">
        <v>428</v>
      </c>
      <c r="E649" s="109">
        <f>E650+E652</f>
        <v>701.5</v>
      </c>
      <c r="F649" s="109">
        <f>F650+F652</f>
        <v>0</v>
      </c>
      <c r="G649" s="107">
        <f>SUM(E649:F649)</f>
        <v>701.5</v>
      </c>
      <c r="H649" s="112">
        <f>H650+H652</f>
        <v>701.5</v>
      </c>
      <c r="I649" s="112">
        <f>I650+I652</f>
        <v>0</v>
      </c>
      <c r="J649" s="107">
        <f>SUM(H649:I649)</f>
        <v>701.5</v>
      </c>
      <c r="K649" s="145">
        <f t="shared" si="123"/>
        <v>100</v>
      </c>
    </row>
    <row r="650" spans="1:11" ht="33.75">
      <c r="A650" s="102"/>
      <c r="B650" s="102"/>
      <c r="C650" s="102" t="s">
        <v>143</v>
      </c>
      <c r="D650" s="144" t="s">
        <v>14</v>
      </c>
      <c r="E650" s="108">
        <f t="shared" si="134"/>
        <v>608</v>
      </c>
      <c r="F650" s="108">
        <f t="shared" si="134"/>
        <v>0</v>
      </c>
      <c r="G650" s="112">
        <f aca="true" t="shared" si="135" ref="G650:G669">E650+F650</f>
        <v>608</v>
      </c>
      <c r="H650" s="107">
        <f t="shared" si="134"/>
        <v>608</v>
      </c>
      <c r="I650" s="107">
        <f t="shared" si="134"/>
        <v>0</v>
      </c>
      <c r="J650" s="112">
        <f aca="true" t="shared" si="136" ref="J650:J669">H650+I650</f>
        <v>608</v>
      </c>
      <c r="K650" s="145">
        <f t="shared" si="123"/>
        <v>100</v>
      </c>
    </row>
    <row r="651" spans="1:11" ht="33.75">
      <c r="A651" s="102"/>
      <c r="B651" s="102"/>
      <c r="C651" s="102" t="s">
        <v>145</v>
      </c>
      <c r="D651" s="144" t="s">
        <v>814</v>
      </c>
      <c r="E651" s="108">
        <f>'вкр 2014-3'!G193</f>
        <v>608</v>
      </c>
      <c r="F651" s="108">
        <f>'вкр 2014-3'!H193</f>
        <v>0</v>
      </c>
      <c r="G651" s="112">
        <f t="shared" si="135"/>
        <v>608</v>
      </c>
      <c r="H651" s="107">
        <f>'вкр 2014-3'!J193</f>
        <v>608</v>
      </c>
      <c r="I651" s="107">
        <f>'вкр 2014-3'!K193</f>
        <v>0</v>
      </c>
      <c r="J651" s="112">
        <f t="shared" si="136"/>
        <v>608</v>
      </c>
      <c r="K651" s="145">
        <f t="shared" si="123"/>
        <v>100</v>
      </c>
    </row>
    <row r="652" spans="1:11" ht="18.75">
      <c r="A652" s="102"/>
      <c r="B652" s="102"/>
      <c r="C652" s="102" t="s">
        <v>166</v>
      </c>
      <c r="D652" s="144" t="s">
        <v>150</v>
      </c>
      <c r="E652" s="108">
        <f>E653</f>
        <v>93.5</v>
      </c>
      <c r="F652" s="108">
        <f>F653</f>
        <v>0</v>
      </c>
      <c r="G652" s="112">
        <f t="shared" si="135"/>
        <v>93.5</v>
      </c>
      <c r="H652" s="107">
        <f>H653</f>
        <v>93.5</v>
      </c>
      <c r="I652" s="107">
        <f>I653</f>
        <v>0</v>
      </c>
      <c r="J652" s="112">
        <f t="shared" si="136"/>
        <v>93.5</v>
      </c>
      <c r="K652" s="145">
        <f aca="true" t="shared" si="137" ref="K652:K664">J652/G652*100</f>
        <v>100</v>
      </c>
    </row>
    <row r="653" spans="1:11" ht="18.75">
      <c r="A653" s="102"/>
      <c r="B653" s="102"/>
      <c r="C653" s="102" t="s">
        <v>167</v>
      </c>
      <c r="D653" s="144" t="s">
        <v>168</v>
      </c>
      <c r="E653" s="108">
        <f>'вкр 2014-3'!G194</f>
        <v>93.5</v>
      </c>
      <c r="F653" s="108">
        <f>'вкр 2014-3'!H194</f>
        <v>0</v>
      </c>
      <c r="G653" s="112">
        <f t="shared" si="135"/>
        <v>93.5</v>
      </c>
      <c r="H653" s="107">
        <f>'вкр 2014-3'!J194</f>
        <v>93.5</v>
      </c>
      <c r="I653" s="107">
        <f>'вкр 2014-3'!K194</f>
        <v>0</v>
      </c>
      <c r="J653" s="112">
        <f t="shared" si="136"/>
        <v>93.5</v>
      </c>
      <c r="K653" s="145">
        <f t="shared" si="137"/>
        <v>100</v>
      </c>
    </row>
    <row r="654" spans="1:11" ht="18.75">
      <c r="A654" s="102"/>
      <c r="B654" s="131" t="s">
        <v>838</v>
      </c>
      <c r="C654" s="102"/>
      <c r="D654" s="144" t="s">
        <v>387</v>
      </c>
      <c r="E654" s="112">
        <f>E655</f>
        <v>50</v>
      </c>
      <c r="F654" s="112">
        <f>F655</f>
        <v>0</v>
      </c>
      <c r="G654" s="112">
        <f>E654+F654</f>
        <v>50</v>
      </c>
      <c r="H654" s="112">
        <f>H655</f>
        <v>50</v>
      </c>
      <c r="I654" s="112">
        <f>I655</f>
        <v>0</v>
      </c>
      <c r="J654" s="112">
        <f>H654+I654</f>
        <v>50</v>
      </c>
      <c r="K654" s="155"/>
    </row>
    <row r="655" spans="1:11" ht="33.75">
      <c r="A655" s="102"/>
      <c r="B655" s="102" t="s">
        <v>18</v>
      </c>
      <c r="C655" s="102"/>
      <c r="D655" s="144" t="s">
        <v>388</v>
      </c>
      <c r="E655" s="112">
        <f aca="true" t="shared" si="138" ref="E655:I656">E656</f>
        <v>50</v>
      </c>
      <c r="F655" s="109">
        <f t="shared" si="138"/>
        <v>0</v>
      </c>
      <c r="G655" s="107">
        <f>SUM(E655:F655)</f>
        <v>50</v>
      </c>
      <c r="H655" s="112">
        <f t="shared" si="138"/>
        <v>50</v>
      </c>
      <c r="I655" s="109">
        <f t="shared" si="138"/>
        <v>0</v>
      </c>
      <c r="J655" s="112">
        <f>H655+I655</f>
        <v>50</v>
      </c>
      <c r="K655" s="155">
        <f>J655/G655*100</f>
        <v>100</v>
      </c>
    </row>
    <row r="656" spans="1:11" ht="33.75">
      <c r="A656" s="102"/>
      <c r="B656" s="102"/>
      <c r="C656" s="102" t="s">
        <v>198</v>
      </c>
      <c r="D656" s="144" t="s">
        <v>340</v>
      </c>
      <c r="E656" s="112">
        <f t="shared" si="138"/>
        <v>50</v>
      </c>
      <c r="F656" s="109">
        <f t="shared" si="138"/>
        <v>0</v>
      </c>
      <c r="G656" s="107">
        <f>SUM(E656:F656)</f>
        <v>50</v>
      </c>
      <c r="H656" s="112">
        <f t="shared" si="138"/>
        <v>50</v>
      </c>
      <c r="I656" s="109">
        <f t="shared" si="138"/>
        <v>0</v>
      </c>
      <c r="J656" s="107">
        <f>SUM(H656:I656)</f>
        <v>50</v>
      </c>
      <c r="K656" s="155">
        <f>J656/G656*100</f>
        <v>100</v>
      </c>
    </row>
    <row r="657" spans="1:11" ht="18.75">
      <c r="A657" s="102"/>
      <c r="B657" s="102"/>
      <c r="C657" s="102" t="s">
        <v>200</v>
      </c>
      <c r="D657" s="144" t="s">
        <v>201</v>
      </c>
      <c r="E657" s="112">
        <v>50</v>
      </c>
      <c r="F657" s="109">
        <v>0</v>
      </c>
      <c r="G657" s="107">
        <f>SUM(E657:F657)</f>
        <v>50</v>
      </c>
      <c r="H657" s="112">
        <v>50</v>
      </c>
      <c r="I657" s="109">
        <v>0</v>
      </c>
      <c r="J657" s="107">
        <f>SUM(H657:I657)</f>
        <v>50</v>
      </c>
      <c r="K657" s="155">
        <f>J657/G657*100</f>
        <v>100</v>
      </c>
    </row>
    <row r="658" spans="1:11" ht="33.75">
      <c r="A658" s="102"/>
      <c r="B658" s="150" t="s">
        <v>464</v>
      </c>
      <c r="C658" s="102"/>
      <c r="D658" s="144" t="s">
        <v>468</v>
      </c>
      <c r="E658" s="108">
        <f aca="true" t="shared" si="139" ref="E658:F661">E659</f>
        <v>0</v>
      </c>
      <c r="F658" s="108">
        <f>F659+F663</f>
        <v>135.85348</v>
      </c>
      <c r="G658" s="112">
        <f t="shared" si="135"/>
        <v>135.85348</v>
      </c>
      <c r="H658" s="107">
        <f aca="true" t="shared" si="140" ref="H658:I661">H659</f>
        <v>0</v>
      </c>
      <c r="I658" s="108">
        <f>I659+I663</f>
        <v>135.85348</v>
      </c>
      <c r="J658" s="112">
        <f t="shared" si="136"/>
        <v>135.85348</v>
      </c>
      <c r="K658" s="145">
        <f t="shared" si="137"/>
        <v>100</v>
      </c>
    </row>
    <row r="659" spans="1:11" ht="18.75">
      <c r="A659" s="102"/>
      <c r="B659" s="150" t="s">
        <v>465</v>
      </c>
      <c r="C659" s="102"/>
      <c r="D659" s="144" t="s">
        <v>466</v>
      </c>
      <c r="E659" s="108">
        <f t="shared" si="139"/>
        <v>0</v>
      </c>
      <c r="F659" s="108">
        <f t="shared" si="139"/>
        <v>120</v>
      </c>
      <c r="G659" s="112">
        <f t="shared" si="135"/>
        <v>120</v>
      </c>
      <c r="H659" s="107">
        <f t="shared" si="140"/>
        <v>0</v>
      </c>
      <c r="I659" s="107">
        <f t="shared" si="140"/>
        <v>120</v>
      </c>
      <c r="J659" s="112">
        <f t="shared" si="136"/>
        <v>120</v>
      </c>
      <c r="K659" s="145">
        <f t="shared" si="137"/>
        <v>100</v>
      </c>
    </row>
    <row r="660" spans="1:11" ht="50.25">
      <c r="A660" s="102"/>
      <c r="B660" s="150" t="s">
        <v>497</v>
      </c>
      <c r="C660" s="102"/>
      <c r="D660" s="144" t="s">
        <v>424</v>
      </c>
      <c r="E660" s="108">
        <f t="shared" si="139"/>
        <v>0</v>
      </c>
      <c r="F660" s="108">
        <f t="shared" si="139"/>
        <v>120</v>
      </c>
      <c r="G660" s="112">
        <f t="shared" si="135"/>
        <v>120</v>
      </c>
      <c r="H660" s="107">
        <f t="shared" si="140"/>
        <v>0</v>
      </c>
      <c r="I660" s="107">
        <f t="shared" si="140"/>
        <v>120</v>
      </c>
      <c r="J660" s="112">
        <f t="shared" si="136"/>
        <v>120</v>
      </c>
      <c r="K660" s="145">
        <f t="shared" si="137"/>
        <v>100</v>
      </c>
    </row>
    <row r="661" spans="1:11" ht="18.75">
      <c r="A661" s="102"/>
      <c r="B661" s="150"/>
      <c r="C661" s="102" t="s">
        <v>166</v>
      </c>
      <c r="D661" s="144" t="s">
        <v>150</v>
      </c>
      <c r="E661" s="108">
        <f t="shared" si="139"/>
        <v>0</v>
      </c>
      <c r="F661" s="108">
        <f t="shared" si="139"/>
        <v>120</v>
      </c>
      <c r="G661" s="112">
        <f t="shared" si="135"/>
        <v>120</v>
      </c>
      <c r="H661" s="107">
        <f t="shared" si="140"/>
        <v>0</v>
      </c>
      <c r="I661" s="107">
        <f t="shared" si="140"/>
        <v>120</v>
      </c>
      <c r="J661" s="112">
        <f t="shared" si="136"/>
        <v>120</v>
      </c>
      <c r="K661" s="145">
        <f t="shared" si="137"/>
        <v>100</v>
      </c>
    </row>
    <row r="662" spans="1:11" ht="18.75">
      <c r="A662" s="102"/>
      <c r="B662" s="150"/>
      <c r="C662" s="102" t="s">
        <v>167</v>
      </c>
      <c r="D662" s="144" t="s">
        <v>168</v>
      </c>
      <c r="E662" s="108">
        <f>'вкр 2014-3'!G203</f>
        <v>0</v>
      </c>
      <c r="F662" s="108">
        <f>'вкр 2014-3'!H203</f>
        <v>120</v>
      </c>
      <c r="G662" s="112">
        <f t="shared" si="135"/>
        <v>120</v>
      </c>
      <c r="H662" s="107">
        <f>'вкр 2014-3'!J203</f>
        <v>0</v>
      </c>
      <c r="I662" s="107">
        <f>'вкр 2014-3'!K203</f>
        <v>120</v>
      </c>
      <c r="J662" s="112">
        <f t="shared" si="136"/>
        <v>120</v>
      </c>
      <c r="K662" s="145">
        <f t="shared" si="137"/>
        <v>100</v>
      </c>
    </row>
    <row r="663" spans="1:11" ht="18.75">
      <c r="A663" s="102"/>
      <c r="B663" s="102" t="s">
        <v>498</v>
      </c>
      <c r="C663" s="102"/>
      <c r="D663" s="144" t="s">
        <v>502</v>
      </c>
      <c r="E663" s="107">
        <f>E665</f>
        <v>0</v>
      </c>
      <c r="F663" s="108">
        <f>F665</f>
        <v>15.85348</v>
      </c>
      <c r="G663" s="107">
        <f>SUM(E663:F663)</f>
        <v>15.85348</v>
      </c>
      <c r="H663" s="107">
        <f>H665</f>
        <v>0</v>
      </c>
      <c r="I663" s="108">
        <f>I665</f>
        <v>15.85348</v>
      </c>
      <c r="J663" s="107">
        <f>SUM(H663:I663)</f>
        <v>15.85348</v>
      </c>
      <c r="K663" s="155">
        <f t="shared" si="137"/>
        <v>100</v>
      </c>
    </row>
    <row r="664" spans="1:11" ht="33.75">
      <c r="A664" s="102"/>
      <c r="B664" s="102" t="s">
        <v>882</v>
      </c>
      <c r="C664" s="102"/>
      <c r="D664" s="144" t="s">
        <v>883</v>
      </c>
      <c r="E664" s="108">
        <f>E665</f>
        <v>0</v>
      </c>
      <c r="F664" s="108">
        <f>F665</f>
        <v>15.85348</v>
      </c>
      <c r="G664" s="107">
        <f>SUM(E664:F664)</f>
        <v>15.85348</v>
      </c>
      <c r="H664" s="108">
        <f>H665</f>
        <v>0</v>
      </c>
      <c r="I664" s="108">
        <f>I665</f>
        <v>15.85348</v>
      </c>
      <c r="J664" s="107">
        <f>SUM(H664:I664)</f>
        <v>15.85348</v>
      </c>
      <c r="K664" s="155">
        <f t="shared" si="137"/>
        <v>100</v>
      </c>
    </row>
    <row r="665" spans="1:11" ht="18.75">
      <c r="A665" s="102"/>
      <c r="B665" s="102"/>
      <c r="C665" s="102" t="s">
        <v>166</v>
      </c>
      <c r="D665" s="144" t="s">
        <v>150</v>
      </c>
      <c r="E665" s="112">
        <f>E666</f>
        <v>0</v>
      </c>
      <c r="F665" s="112">
        <f>F666</f>
        <v>15.85348</v>
      </c>
      <c r="G665" s="107">
        <f>SUM(E665:F665)</f>
        <v>15.85348</v>
      </c>
      <c r="H665" s="112">
        <f>H666</f>
        <v>0</v>
      </c>
      <c r="I665" s="112">
        <f>I666</f>
        <v>15.85348</v>
      </c>
      <c r="J665" s="107">
        <f>SUM(H665:I665)</f>
        <v>15.85348</v>
      </c>
      <c r="K665" s="155">
        <f>J665/G665*100</f>
        <v>100</v>
      </c>
    </row>
    <row r="666" spans="1:11" ht="18.75">
      <c r="A666" s="102"/>
      <c r="B666" s="102"/>
      <c r="C666" s="102" t="s">
        <v>167</v>
      </c>
      <c r="D666" s="144" t="s">
        <v>168</v>
      </c>
      <c r="E666" s="112"/>
      <c r="F666" s="112">
        <v>15.85348</v>
      </c>
      <c r="G666" s="107">
        <f>SUM(E666:F666)</f>
        <v>15.85348</v>
      </c>
      <c r="H666" s="112"/>
      <c r="I666" s="112">
        <v>15.85348</v>
      </c>
      <c r="J666" s="107">
        <f>SUM(H666:I666)</f>
        <v>15.85348</v>
      </c>
      <c r="K666" s="155">
        <f>J666/G666*100</f>
        <v>100</v>
      </c>
    </row>
    <row r="667" spans="1:11" ht="18.75">
      <c r="A667" s="102" t="s">
        <v>112</v>
      </c>
      <c r="B667" s="102"/>
      <c r="C667" s="102"/>
      <c r="D667" s="144" t="s">
        <v>222</v>
      </c>
      <c r="E667" s="107">
        <f>E668</f>
        <v>2233.666</v>
      </c>
      <c r="F667" s="107">
        <f>F668+F671</f>
        <v>0</v>
      </c>
      <c r="G667" s="112">
        <f t="shared" si="135"/>
        <v>2233.666</v>
      </c>
      <c r="H667" s="107">
        <f>H668</f>
        <v>2233.45332</v>
      </c>
      <c r="I667" s="107">
        <f>I668+I671</f>
        <v>0</v>
      </c>
      <c r="J667" s="112">
        <f t="shared" si="136"/>
        <v>2233.45332</v>
      </c>
      <c r="K667" s="145">
        <f t="shared" si="123"/>
        <v>99.99047843321249</v>
      </c>
    </row>
    <row r="668" spans="1:11" ht="33.75">
      <c r="A668" s="102"/>
      <c r="B668" s="102" t="s">
        <v>410</v>
      </c>
      <c r="C668" s="102"/>
      <c r="D668" s="163" t="s">
        <v>413</v>
      </c>
      <c r="E668" s="109">
        <f>E669</f>
        <v>2233.666</v>
      </c>
      <c r="F668" s="109">
        <f>F669</f>
        <v>0</v>
      </c>
      <c r="G668" s="112">
        <f t="shared" si="135"/>
        <v>2233.666</v>
      </c>
      <c r="H668" s="112">
        <f>H669</f>
        <v>2233.45332</v>
      </c>
      <c r="I668" s="112">
        <f>I669</f>
        <v>0</v>
      </c>
      <c r="J668" s="112">
        <f t="shared" si="136"/>
        <v>2233.45332</v>
      </c>
      <c r="K668" s="145">
        <f t="shared" si="123"/>
        <v>99.99047843321249</v>
      </c>
    </row>
    <row r="669" spans="1:11" ht="45.75" customHeight="1">
      <c r="A669" s="102"/>
      <c r="B669" s="102" t="s">
        <v>425</v>
      </c>
      <c r="C669" s="102"/>
      <c r="D669" s="144" t="s">
        <v>392</v>
      </c>
      <c r="E669" s="109">
        <f>E670</f>
        <v>2233.666</v>
      </c>
      <c r="F669" s="109">
        <f>F670</f>
        <v>0</v>
      </c>
      <c r="G669" s="112">
        <f t="shared" si="135"/>
        <v>2233.666</v>
      </c>
      <c r="H669" s="109">
        <f>H670</f>
        <v>2233.45332</v>
      </c>
      <c r="I669" s="109">
        <f>I670</f>
        <v>0</v>
      </c>
      <c r="J669" s="112">
        <f t="shared" si="136"/>
        <v>2233.45332</v>
      </c>
      <c r="K669" s="145">
        <f t="shared" si="123"/>
        <v>99.99047843321249</v>
      </c>
    </row>
    <row r="670" spans="1:11" ht="18.75">
      <c r="A670" s="102"/>
      <c r="B670" s="102" t="s">
        <v>426</v>
      </c>
      <c r="C670" s="102"/>
      <c r="D670" s="146" t="s">
        <v>427</v>
      </c>
      <c r="E670" s="108">
        <f>E671+E673</f>
        <v>2233.666</v>
      </c>
      <c r="F670" s="108">
        <f>F671+F673</f>
        <v>0</v>
      </c>
      <c r="G670" s="107">
        <f>SUM(E670:F670)</f>
        <v>2233.666</v>
      </c>
      <c r="H670" s="107">
        <f>H671+H673</f>
        <v>2233.45332</v>
      </c>
      <c r="I670" s="107">
        <f>I671+I673</f>
        <v>0</v>
      </c>
      <c r="J670" s="107">
        <f>SUM(H670:I670)</f>
        <v>2233.45332</v>
      </c>
      <c r="K670" s="145">
        <f t="shared" si="123"/>
        <v>99.99047843321249</v>
      </c>
    </row>
    <row r="671" spans="1:11" ht="83.25">
      <c r="A671" s="102"/>
      <c r="B671" s="102"/>
      <c r="C671" s="102" t="s">
        <v>139</v>
      </c>
      <c r="D671" s="144" t="s">
        <v>11</v>
      </c>
      <c r="E671" s="108">
        <f>E672</f>
        <v>2017.438</v>
      </c>
      <c r="F671" s="108">
        <f>F672</f>
        <v>0</v>
      </c>
      <c r="G671" s="107">
        <f>SUM(E671:F671)</f>
        <v>2017.438</v>
      </c>
      <c r="H671" s="107">
        <f>H672</f>
        <v>2017.41812</v>
      </c>
      <c r="I671" s="107">
        <f>I672</f>
        <v>0</v>
      </c>
      <c r="J671" s="107">
        <f>SUM(H671:I671)</f>
        <v>2017.41812</v>
      </c>
      <c r="K671" s="145">
        <f t="shared" si="123"/>
        <v>99.99901459177431</v>
      </c>
    </row>
    <row r="672" spans="1:11" ht="18.75">
      <c r="A672" s="102"/>
      <c r="B672" s="102"/>
      <c r="C672" s="102" t="s">
        <v>232</v>
      </c>
      <c r="D672" s="144" t="s">
        <v>233</v>
      </c>
      <c r="E672" s="108">
        <f>'вкр 2014-3'!G213</f>
        <v>2017.438</v>
      </c>
      <c r="F672" s="112"/>
      <c r="G672" s="107">
        <f>SUM(E672:F672)</f>
        <v>2017.438</v>
      </c>
      <c r="H672" s="107">
        <f>'вкр 2014-3'!J213</f>
        <v>2017.41812</v>
      </c>
      <c r="I672" s="112"/>
      <c r="J672" s="107">
        <f>SUM(H672:I672)</f>
        <v>2017.41812</v>
      </c>
      <c r="K672" s="145">
        <f t="shared" si="123"/>
        <v>99.99901459177431</v>
      </c>
    </row>
    <row r="673" spans="1:11" ht="33.75">
      <c r="A673" s="102"/>
      <c r="B673" s="102"/>
      <c r="C673" s="102" t="s">
        <v>143</v>
      </c>
      <c r="D673" s="144" t="s">
        <v>14</v>
      </c>
      <c r="E673" s="108">
        <f>E674</f>
        <v>216.228</v>
      </c>
      <c r="F673" s="108">
        <f>F674</f>
        <v>0</v>
      </c>
      <c r="G673" s="107">
        <f>SUM(E673:F673)</f>
        <v>216.228</v>
      </c>
      <c r="H673" s="107">
        <f>H674</f>
        <v>216.0352</v>
      </c>
      <c r="I673" s="107">
        <f>I674</f>
        <v>0</v>
      </c>
      <c r="J673" s="107">
        <f>SUM(H673:I673)</f>
        <v>216.0352</v>
      </c>
      <c r="K673" s="145">
        <f t="shared" si="123"/>
        <v>99.91083485950016</v>
      </c>
    </row>
    <row r="674" spans="1:11" ht="33.75">
      <c r="A674" s="102"/>
      <c r="B674" s="102"/>
      <c r="C674" s="102" t="s">
        <v>145</v>
      </c>
      <c r="D674" s="144" t="s">
        <v>15</v>
      </c>
      <c r="E674" s="108">
        <f>'вкр 2014-3'!G215</f>
        <v>216.228</v>
      </c>
      <c r="F674" s="108">
        <v>0</v>
      </c>
      <c r="G674" s="107">
        <f>SUM(E674:F674)</f>
        <v>216.228</v>
      </c>
      <c r="H674" s="107">
        <f>'вкр 2014-3'!J215</f>
        <v>216.0352</v>
      </c>
      <c r="I674" s="107">
        <v>0</v>
      </c>
      <c r="J674" s="107">
        <f>SUM(H674:I674)</f>
        <v>216.0352</v>
      </c>
      <c r="K674" s="145">
        <f t="shared" si="123"/>
        <v>99.91083485950016</v>
      </c>
    </row>
    <row r="675" spans="1:11" ht="18.75">
      <c r="A675" s="141" t="s">
        <v>113</v>
      </c>
      <c r="B675" s="141"/>
      <c r="C675" s="141"/>
      <c r="D675" s="142" t="s">
        <v>223</v>
      </c>
      <c r="E675" s="106">
        <f>E676+E682</f>
        <v>1365.55</v>
      </c>
      <c r="F675" s="106">
        <f>F676+F682</f>
        <v>0</v>
      </c>
      <c r="G675" s="111">
        <f aca="true" t="shared" si="141" ref="G675:G681">E675+F675</f>
        <v>1365.55</v>
      </c>
      <c r="H675" s="106">
        <f>H676+H682</f>
        <v>1365.55</v>
      </c>
      <c r="I675" s="106">
        <f>I676+I682</f>
        <v>0</v>
      </c>
      <c r="J675" s="111">
        <f aca="true" t="shared" si="142" ref="J675:J681">H675+I675</f>
        <v>1365.55</v>
      </c>
      <c r="K675" s="143">
        <f t="shared" si="123"/>
        <v>100</v>
      </c>
    </row>
    <row r="676" spans="1:11" ht="18.75">
      <c r="A676" s="102" t="s">
        <v>114</v>
      </c>
      <c r="B676" s="102"/>
      <c r="C676" s="102"/>
      <c r="D676" s="144" t="s">
        <v>224</v>
      </c>
      <c r="E676" s="107">
        <f>E677</f>
        <v>742.5</v>
      </c>
      <c r="F676" s="107">
        <f>F677</f>
        <v>0</v>
      </c>
      <c r="G676" s="112">
        <f t="shared" si="141"/>
        <v>742.5</v>
      </c>
      <c r="H676" s="107">
        <f>H677</f>
        <v>742.5</v>
      </c>
      <c r="I676" s="107">
        <f>I677</f>
        <v>0</v>
      </c>
      <c r="J676" s="112">
        <f t="shared" si="142"/>
        <v>742.5</v>
      </c>
      <c r="K676" s="145">
        <f t="shared" si="123"/>
        <v>100</v>
      </c>
    </row>
    <row r="677" spans="1:11" ht="50.25">
      <c r="A677" s="102"/>
      <c r="B677" s="150" t="s">
        <v>65</v>
      </c>
      <c r="C677" s="102"/>
      <c r="D677" s="144" t="s">
        <v>66</v>
      </c>
      <c r="E677" s="107">
        <f aca="true" t="shared" si="143" ref="E677:I680">E678</f>
        <v>742.5</v>
      </c>
      <c r="F677" s="107">
        <f t="shared" si="143"/>
        <v>0</v>
      </c>
      <c r="G677" s="112">
        <f t="shared" si="141"/>
        <v>742.5</v>
      </c>
      <c r="H677" s="107">
        <f t="shared" si="143"/>
        <v>742.5</v>
      </c>
      <c r="I677" s="107">
        <f t="shared" si="143"/>
        <v>0</v>
      </c>
      <c r="J677" s="112">
        <f t="shared" si="142"/>
        <v>742.5</v>
      </c>
      <c r="K677" s="145">
        <f t="shared" si="123"/>
        <v>100</v>
      </c>
    </row>
    <row r="678" spans="1:11" ht="50.25">
      <c r="A678" s="102"/>
      <c r="B678" s="150" t="s">
        <v>67</v>
      </c>
      <c r="C678" s="102"/>
      <c r="D678" s="144" t="s">
        <v>68</v>
      </c>
      <c r="E678" s="107">
        <f t="shared" si="143"/>
        <v>742.5</v>
      </c>
      <c r="F678" s="107">
        <f t="shared" si="143"/>
        <v>0</v>
      </c>
      <c r="G678" s="112">
        <f t="shared" si="141"/>
        <v>742.5</v>
      </c>
      <c r="H678" s="107">
        <f t="shared" si="143"/>
        <v>742.5</v>
      </c>
      <c r="I678" s="107">
        <f t="shared" si="143"/>
        <v>0</v>
      </c>
      <c r="J678" s="112">
        <f t="shared" si="142"/>
        <v>742.5</v>
      </c>
      <c r="K678" s="145">
        <f t="shared" si="123"/>
        <v>100</v>
      </c>
    </row>
    <row r="679" spans="1:11" ht="33.75">
      <c r="A679" s="102"/>
      <c r="B679" s="150" t="s">
        <v>69</v>
      </c>
      <c r="C679" s="102"/>
      <c r="D679" s="144" t="s">
        <v>70</v>
      </c>
      <c r="E679" s="107">
        <f t="shared" si="143"/>
        <v>742.5</v>
      </c>
      <c r="F679" s="107">
        <f t="shared" si="143"/>
        <v>0</v>
      </c>
      <c r="G679" s="112">
        <f t="shared" si="141"/>
        <v>742.5</v>
      </c>
      <c r="H679" s="107">
        <f t="shared" si="143"/>
        <v>742.5</v>
      </c>
      <c r="I679" s="107">
        <f t="shared" si="143"/>
        <v>0</v>
      </c>
      <c r="J679" s="112">
        <f t="shared" si="142"/>
        <v>742.5</v>
      </c>
      <c r="K679" s="145">
        <f t="shared" si="123"/>
        <v>100</v>
      </c>
    </row>
    <row r="680" spans="1:11" ht="33.75">
      <c r="A680" s="102"/>
      <c r="B680" s="150"/>
      <c r="C680" s="102" t="s">
        <v>143</v>
      </c>
      <c r="D680" s="144" t="s">
        <v>14</v>
      </c>
      <c r="E680" s="107">
        <f t="shared" si="143"/>
        <v>742.5</v>
      </c>
      <c r="F680" s="107">
        <f t="shared" si="143"/>
        <v>0</v>
      </c>
      <c r="G680" s="112">
        <f t="shared" si="141"/>
        <v>742.5</v>
      </c>
      <c r="H680" s="107">
        <f t="shared" si="143"/>
        <v>742.5</v>
      </c>
      <c r="I680" s="107">
        <f t="shared" si="143"/>
        <v>0</v>
      </c>
      <c r="J680" s="112">
        <f t="shared" si="142"/>
        <v>742.5</v>
      </c>
      <c r="K680" s="145">
        <f t="shared" si="123"/>
        <v>100</v>
      </c>
    </row>
    <row r="681" spans="1:11" ht="33.75">
      <c r="A681" s="102"/>
      <c r="B681" s="150"/>
      <c r="C681" s="102" t="s">
        <v>145</v>
      </c>
      <c r="D681" s="144" t="s">
        <v>15</v>
      </c>
      <c r="E681" s="107">
        <f>'вкр 2014-3'!G131</f>
        <v>742.5</v>
      </c>
      <c r="F681" s="107">
        <v>0</v>
      </c>
      <c r="G681" s="112">
        <f t="shared" si="141"/>
        <v>742.5</v>
      </c>
      <c r="H681" s="107">
        <f>'вкр 2014-3'!J131</f>
        <v>742.5</v>
      </c>
      <c r="I681" s="107">
        <v>0</v>
      </c>
      <c r="J681" s="112">
        <f t="shared" si="142"/>
        <v>742.5</v>
      </c>
      <c r="K681" s="145">
        <f t="shared" si="123"/>
        <v>100</v>
      </c>
    </row>
    <row r="682" spans="1:11" ht="18.75">
      <c r="A682" s="102" t="s">
        <v>115</v>
      </c>
      <c r="B682" s="102"/>
      <c r="C682" s="102"/>
      <c r="D682" s="163" t="s">
        <v>74</v>
      </c>
      <c r="E682" s="107">
        <f>E683</f>
        <v>623.05</v>
      </c>
      <c r="F682" s="107">
        <f>F683</f>
        <v>0</v>
      </c>
      <c r="G682" s="112">
        <f>E682+F682</f>
        <v>623.05</v>
      </c>
      <c r="H682" s="107">
        <f>H683</f>
        <v>623.05</v>
      </c>
      <c r="I682" s="107">
        <f>I683</f>
        <v>0</v>
      </c>
      <c r="J682" s="112">
        <f>H682+I682</f>
        <v>623.05</v>
      </c>
      <c r="K682" s="145">
        <f t="shared" si="123"/>
        <v>100</v>
      </c>
    </row>
    <row r="683" spans="1:11" ht="50.25">
      <c r="A683" s="102"/>
      <c r="B683" s="149" t="s">
        <v>286</v>
      </c>
      <c r="C683" s="149"/>
      <c r="D683" s="146" t="s">
        <v>287</v>
      </c>
      <c r="E683" s="109">
        <f>E685</f>
        <v>623.05</v>
      </c>
      <c r="F683" s="109">
        <f>F685</f>
        <v>0</v>
      </c>
      <c r="G683" s="107">
        <f>SUM(E683:F683)</f>
        <v>623.05</v>
      </c>
      <c r="H683" s="112">
        <f>H685</f>
        <v>623.05</v>
      </c>
      <c r="I683" s="112">
        <f>I685</f>
        <v>0</v>
      </c>
      <c r="J683" s="107">
        <f>SUM(H683:I683)</f>
        <v>623.05</v>
      </c>
      <c r="K683" s="145">
        <f t="shared" si="123"/>
        <v>100</v>
      </c>
    </row>
    <row r="684" spans="1:11" ht="18.75">
      <c r="A684" s="102"/>
      <c r="B684" s="149" t="s">
        <v>289</v>
      </c>
      <c r="C684" s="149"/>
      <c r="D684" s="163" t="s">
        <v>75</v>
      </c>
      <c r="E684" s="109"/>
      <c r="F684" s="109"/>
      <c r="G684" s="107">
        <f>G685</f>
        <v>623.05</v>
      </c>
      <c r="H684" s="112"/>
      <c r="I684" s="112"/>
      <c r="J684" s="107">
        <f>J685</f>
        <v>623.05</v>
      </c>
      <c r="K684" s="145">
        <f t="shared" si="123"/>
        <v>100</v>
      </c>
    </row>
    <row r="685" spans="1:11" ht="33.75">
      <c r="A685" s="102"/>
      <c r="B685" s="149"/>
      <c r="C685" s="102" t="s">
        <v>143</v>
      </c>
      <c r="D685" s="144" t="s">
        <v>14</v>
      </c>
      <c r="E685" s="108">
        <f>E686</f>
        <v>623.05</v>
      </c>
      <c r="F685" s="108">
        <f>F686</f>
        <v>0</v>
      </c>
      <c r="G685" s="112">
        <f>E685+F685</f>
        <v>623.05</v>
      </c>
      <c r="H685" s="107">
        <f>H686</f>
        <v>623.05</v>
      </c>
      <c r="I685" s="107">
        <f>I686</f>
        <v>0</v>
      </c>
      <c r="J685" s="112">
        <f>H685+I685</f>
        <v>623.05</v>
      </c>
      <c r="K685" s="145">
        <f t="shared" si="123"/>
        <v>100</v>
      </c>
    </row>
    <row r="686" spans="1:11" ht="33.75">
      <c r="A686" s="102"/>
      <c r="B686" s="149"/>
      <c r="C686" s="102" t="s">
        <v>145</v>
      </c>
      <c r="D686" s="144" t="s">
        <v>15</v>
      </c>
      <c r="E686" s="108">
        <f>'вкр 2014-3'!G896</f>
        <v>623.05</v>
      </c>
      <c r="F686" s="112"/>
      <c r="G686" s="112">
        <f>E686+F686</f>
        <v>623.05</v>
      </c>
      <c r="H686" s="107">
        <f>'вкр 2014-3'!J896</f>
        <v>623.05</v>
      </c>
      <c r="I686" s="112"/>
      <c r="J686" s="112">
        <f>H686+I686</f>
        <v>623.05</v>
      </c>
      <c r="K686" s="145">
        <f t="shared" si="123"/>
        <v>100</v>
      </c>
    </row>
    <row r="687" spans="1:11" ht="18.75">
      <c r="A687" s="141" t="s">
        <v>116</v>
      </c>
      <c r="B687" s="141"/>
      <c r="C687" s="141"/>
      <c r="D687" s="142" t="s">
        <v>189</v>
      </c>
      <c r="E687" s="106">
        <f>E688+E694+E766+E772</f>
        <v>7481.047370000001</v>
      </c>
      <c r="F687" s="106">
        <f>F688+F694+F766+F772</f>
        <v>37804.07</v>
      </c>
      <c r="G687" s="111">
        <f>E687+F687</f>
        <v>45285.11737</v>
      </c>
      <c r="H687" s="106">
        <f>H688+H694+H766+H772</f>
        <v>6328.321959999999</v>
      </c>
      <c r="I687" s="106">
        <f>I688+I694+I766+I772</f>
        <v>35496.71951</v>
      </c>
      <c r="J687" s="111">
        <f>H687+I687</f>
        <v>41825.041470000004</v>
      </c>
      <c r="K687" s="143">
        <f aca="true" t="shared" si="144" ref="K687:K761">J687/G687*100</f>
        <v>92.35935313641875</v>
      </c>
    </row>
    <row r="688" spans="1:11" ht="18.75">
      <c r="A688" s="102" t="s">
        <v>117</v>
      </c>
      <c r="B688" s="102"/>
      <c r="C688" s="102"/>
      <c r="D688" s="144" t="s">
        <v>76</v>
      </c>
      <c r="E688" s="107">
        <f aca="true" t="shared" si="145" ref="E688:I692">E689</f>
        <v>2166.50736</v>
      </c>
      <c r="F688" s="107">
        <f t="shared" si="145"/>
        <v>0</v>
      </c>
      <c r="G688" s="112">
        <f>E688+F688</f>
        <v>2166.50736</v>
      </c>
      <c r="H688" s="107">
        <f t="shared" si="145"/>
        <v>2166.50736</v>
      </c>
      <c r="I688" s="107">
        <f t="shared" si="145"/>
        <v>0</v>
      </c>
      <c r="J688" s="112">
        <f>H688+I688</f>
        <v>2166.50736</v>
      </c>
      <c r="K688" s="145">
        <f t="shared" si="144"/>
        <v>100</v>
      </c>
    </row>
    <row r="689" spans="1:11" ht="50.25">
      <c r="A689" s="102"/>
      <c r="B689" s="102" t="s">
        <v>286</v>
      </c>
      <c r="C689" s="102"/>
      <c r="D689" s="146" t="s">
        <v>287</v>
      </c>
      <c r="E689" s="109">
        <f t="shared" si="145"/>
        <v>2166.50736</v>
      </c>
      <c r="F689" s="109">
        <f t="shared" si="145"/>
        <v>0</v>
      </c>
      <c r="G689" s="107">
        <f>SUM(E689:F689)</f>
        <v>2166.50736</v>
      </c>
      <c r="H689" s="112">
        <f t="shared" si="145"/>
        <v>2166.50736</v>
      </c>
      <c r="I689" s="112">
        <f t="shared" si="145"/>
        <v>0</v>
      </c>
      <c r="J689" s="107">
        <f>SUM(H689:I689)</f>
        <v>2166.50736</v>
      </c>
      <c r="K689" s="145">
        <f t="shared" si="144"/>
        <v>100</v>
      </c>
    </row>
    <row r="690" spans="1:11" ht="50.25">
      <c r="A690" s="102"/>
      <c r="B690" s="102" t="s">
        <v>288</v>
      </c>
      <c r="C690" s="102"/>
      <c r="D690" s="157" t="s">
        <v>823</v>
      </c>
      <c r="E690" s="109">
        <f t="shared" si="145"/>
        <v>2166.50736</v>
      </c>
      <c r="F690" s="109">
        <f t="shared" si="145"/>
        <v>0</v>
      </c>
      <c r="G690" s="107">
        <f>SUM(E690:F690)</f>
        <v>2166.50736</v>
      </c>
      <c r="H690" s="112">
        <f t="shared" si="145"/>
        <v>2166.50736</v>
      </c>
      <c r="I690" s="112">
        <f t="shared" si="145"/>
        <v>0</v>
      </c>
      <c r="J690" s="107">
        <f>SUM(H690:I690)</f>
        <v>2166.50736</v>
      </c>
      <c r="K690" s="145">
        <f t="shared" si="144"/>
        <v>100</v>
      </c>
    </row>
    <row r="691" spans="1:11" ht="50.25">
      <c r="A691" s="102"/>
      <c r="B691" s="102"/>
      <c r="C691" s="102"/>
      <c r="D691" s="146" t="s">
        <v>447</v>
      </c>
      <c r="E691" s="109">
        <f t="shared" si="145"/>
        <v>2166.50736</v>
      </c>
      <c r="F691" s="109">
        <f t="shared" si="145"/>
        <v>0</v>
      </c>
      <c r="G691" s="107">
        <f>SUM(E691:F691)</f>
        <v>2166.50736</v>
      </c>
      <c r="H691" s="112">
        <f t="shared" si="145"/>
        <v>2166.50736</v>
      </c>
      <c r="I691" s="112">
        <f t="shared" si="145"/>
        <v>0</v>
      </c>
      <c r="J691" s="107">
        <f>SUM(H691:I691)</f>
        <v>2166.50736</v>
      </c>
      <c r="K691" s="145">
        <f t="shared" si="144"/>
        <v>100</v>
      </c>
    </row>
    <row r="692" spans="1:11" ht="18.75">
      <c r="A692" s="102"/>
      <c r="B692" s="102"/>
      <c r="C692" s="102" t="s">
        <v>228</v>
      </c>
      <c r="D692" s="146" t="s">
        <v>192</v>
      </c>
      <c r="E692" s="109">
        <f t="shared" si="145"/>
        <v>2166.50736</v>
      </c>
      <c r="F692" s="109">
        <f t="shared" si="145"/>
        <v>0</v>
      </c>
      <c r="G692" s="107">
        <f>SUM(E692:F692)</f>
        <v>2166.50736</v>
      </c>
      <c r="H692" s="112">
        <f t="shared" si="145"/>
        <v>2166.50736</v>
      </c>
      <c r="I692" s="112">
        <f t="shared" si="145"/>
        <v>0</v>
      </c>
      <c r="J692" s="107">
        <f>SUM(H692:I692)</f>
        <v>2166.50736</v>
      </c>
      <c r="K692" s="145">
        <f t="shared" si="144"/>
        <v>100</v>
      </c>
    </row>
    <row r="693" spans="1:11" ht="18.75">
      <c r="A693" s="102"/>
      <c r="B693" s="102"/>
      <c r="C693" s="102" t="s">
        <v>226</v>
      </c>
      <c r="D693" s="146" t="s">
        <v>227</v>
      </c>
      <c r="E693" s="109">
        <f>'вкр 2014-3'!G903</f>
        <v>2166.50736</v>
      </c>
      <c r="F693" s="109">
        <f>'вкр 2014-3'!H903</f>
        <v>0</v>
      </c>
      <c r="G693" s="107">
        <f>SUM(E693:F693)</f>
        <v>2166.50736</v>
      </c>
      <c r="H693" s="112">
        <f>'вкр 2014-3'!J903</f>
        <v>2166.50736</v>
      </c>
      <c r="I693" s="112">
        <f>'вкр 2014-3'!K903</f>
        <v>0</v>
      </c>
      <c r="J693" s="107">
        <f>SUM(H693:I693)</f>
        <v>2166.50736</v>
      </c>
      <c r="K693" s="145">
        <f t="shared" si="144"/>
        <v>100</v>
      </c>
    </row>
    <row r="694" spans="1:11" ht="18.75">
      <c r="A694" s="102" t="s">
        <v>118</v>
      </c>
      <c r="B694" s="102"/>
      <c r="C694" s="102"/>
      <c r="D694" s="144" t="s">
        <v>225</v>
      </c>
      <c r="E694" s="107">
        <f>E695+E718+E713</f>
        <v>2696.2390000000005</v>
      </c>
      <c r="F694" s="107">
        <f>F695+F718</f>
        <v>35927.17</v>
      </c>
      <c r="G694" s="107">
        <f aca="true" t="shared" si="146" ref="G694:G705">SUM(E694:F694)</f>
        <v>38623.409</v>
      </c>
      <c r="H694" s="107">
        <f>H695+H718+H713</f>
        <v>1543.639</v>
      </c>
      <c r="I694" s="107">
        <f>I695+I718</f>
        <v>33651.73801</v>
      </c>
      <c r="J694" s="107">
        <f aca="true" t="shared" si="147" ref="J694:J705">SUM(H694:I694)</f>
        <v>35195.377010000004</v>
      </c>
      <c r="K694" s="145">
        <f t="shared" si="144"/>
        <v>91.12447068046221</v>
      </c>
    </row>
    <row r="695" spans="1:11" ht="33.75">
      <c r="A695" s="102"/>
      <c r="B695" s="153" t="s">
        <v>410</v>
      </c>
      <c r="C695" s="153"/>
      <c r="D695" s="147" t="s">
        <v>413</v>
      </c>
      <c r="E695" s="108">
        <f>E696+E709</f>
        <v>2424.8990000000003</v>
      </c>
      <c r="F695" s="108">
        <f>F696+F709</f>
        <v>0</v>
      </c>
      <c r="G695" s="107">
        <f t="shared" si="146"/>
        <v>2424.8990000000003</v>
      </c>
      <c r="H695" s="107">
        <f>H696+H709</f>
        <v>1272.299</v>
      </c>
      <c r="I695" s="107">
        <f>I696+I709</f>
        <v>0</v>
      </c>
      <c r="J695" s="107">
        <f t="shared" si="147"/>
        <v>1272.299</v>
      </c>
      <c r="K695" s="145">
        <f t="shared" si="144"/>
        <v>52.46812341462468</v>
      </c>
    </row>
    <row r="696" spans="1:11" ht="33.75">
      <c r="A696" s="102"/>
      <c r="B696" s="153" t="s">
        <v>434</v>
      </c>
      <c r="C696" s="153"/>
      <c r="D696" s="147" t="s">
        <v>398</v>
      </c>
      <c r="E696" s="108">
        <f>E697+E700+E703+E706</f>
        <v>2278.6490000000003</v>
      </c>
      <c r="F696" s="108">
        <f>F697+F700+F703</f>
        <v>0</v>
      </c>
      <c r="G696" s="107">
        <f t="shared" si="146"/>
        <v>2278.6490000000003</v>
      </c>
      <c r="H696" s="108">
        <f>H697+H700+H703+H706</f>
        <v>1126.049</v>
      </c>
      <c r="I696" s="107">
        <f>I697+I700+I703</f>
        <v>0</v>
      </c>
      <c r="J696" s="107">
        <f t="shared" si="147"/>
        <v>1126.049</v>
      </c>
      <c r="K696" s="145">
        <f t="shared" si="144"/>
        <v>49.41739600965308</v>
      </c>
    </row>
    <row r="697" spans="1:11" ht="33.75">
      <c r="A697" s="102"/>
      <c r="B697" s="170" t="s">
        <v>402</v>
      </c>
      <c r="C697" s="153"/>
      <c r="D697" s="154" t="s">
        <v>528</v>
      </c>
      <c r="E697" s="108">
        <f>E698</f>
        <v>185.716</v>
      </c>
      <c r="F697" s="108">
        <f>F698</f>
        <v>0</v>
      </c>
      <c r="G697" s="107">
        <f t="shared" si="146"/>
        <v>185.716</v>
      </c>
      <c r="H697" s="107">
        <f>H698</f>
        <v>118.481</v>
      </c>
      <c r="I697" s="107">
        <f>I698</f>
        <v>0</v>
      </c>
      <c r="J697" s="107">
        <f t="shared" si="147"/>
        <v>118.481</v>
      </c>
      <c r="K697" s="145">
        <f t="shared" si="144"/>
        <v>63.79687264425251</v>
      </c>
    </row>
    <row r="698" spans="1:11" ht="18.75">
      <c r="A698" s="102"/>
      <c r="B698" s="170"/>
      <c r="C698" s="153">
        <v>300</v>
      </c>
      <c r="D698" s="147" t="s">
        <v>192</v>
      </c>
      <c r="E698" s="108">
        <f>E699</f>
        <v>185.716</v>
      </c>
      <c r="F698" s="108">
        <f>F699</f>
        <v>0</v>
      </c>
      <c r="G698" s="107">
        <f t="shared" si="146"/>
        <v>185.716</v>
      </c>
      <c r="H698" s="107">
        <f>H699</f>
        <v>118.481</v>
      </c>
      <c r="I698" s="107">
        <f>I699</f>
        <v>0</v>
      </c>
      <c r="J698" s="107">
        <f t="shared" si="147"/>
        <v>118.481</v>
      </c>
      <c r="K698" s="145">
        <f t="shared" si="144"/>
        <v>63.79687264425251</v>
      </c>
    </row>
    <row r="699" spans="1:11" ht="33.75">
      <c r="A699" s="102"/>
      <c r="B699" s="170"/>
      <c r="C699" s="153">
        <v>320</v>
      </c>
      <c r="D699" s="147" t="s">
        <v>229</v>
      </c>
      <c r="E699" s="108">
        <f>'вкр 2014-3'!G222</f>
        <v>185.716</v>
      </c>
      <c r="F699" s="108">
        <f>'вкр 2014-3'!H222</f>
        <v>0</v>
      </c>
      <c r="G699" s="107">
        <f t="shared" si="146"/>
        <v>185.716</v>
      </c>
      <c r="H699" s="107">
        <f>'вкр 2014-3'!J222</f>
        <v>118.481</v>
      </c>
      <c r="I699" s="107">
        <f>'вкр 2014-3'!K222</f>
        <v>0</v>
      </c>
      <c r="J699" s="107">
        <f t="shared" si="147"/>
        <v>118.481</v>
      </c>
      <c r="K699" s="145">
        <f t="shared" si="144"/>
        <v>63.79687264425251</v>
      </c>
    </row>
    <row r="700" spans="1:11" ht="33.75">
      <c r="A700" s="102"/>
      <c r="B700" s="170" t="s">
        <v>403</v>
      </c>
      <c r="C700" s="153"/>
      <c r="D700" s="154" t="s">
        <v>399</v>
      </c>
      <c r="E700" s="108">
        <f>E701</f>
        <v>378.622</v>
      </c>
      <c r="F700" s="108">
        <f>F701</f>
        <v>0</v>
      </c>
      <c r="G700" s="107">
        <f t="shared" si="146"/>
        <v>378.622</v>
      </c>
      <c r="H700" s="107">
        <f>H701</f>
        <v>263.362</v>
      </c>
      <c r="I700" s="107">
        <f>I701</f>
        <v>0</v>
      </c>
      <c r="J700" s="107">
        <f t="shared" si="147"/>
        <v>263.362</v>
      </c>
      <c r="K700" s="145">
        <f t="shared" si="144"/>
        <v>69.55802885199486</v>
      </c>
    </row>
    <row r="701" spans="1:11" ht="18.75">
      <c r="A701" s="102"/>
      <c r="B701" s="170"/>
      <c r="C701" s="153">
        <v>300</v>
      </c>
      <c r="D701" s="147" t="s">
        <v>192</v>
      </c>
      <c r="E701" s="108">
        <f>E702</f>
        <v>378.622</v>
      </c>
      <c r="F701" s="108">
        <f>F702</f>
        <v>0</v>
      </c>
      <c r="G701" s="107">
        <f t="shared" si="146"/>
        <v>378.622</v>
      </c>
      <c r="H701" s="107">
        <f>H702</f>
        <v>263.362</v>
      </c>
      <c r="I701" s="107">
        <f>I702</f>
        <v>0</v>
      </c>
      <c r="J701" s="107">
        <f t="shared" si="147"/>
        <v>263.362</v>
      </c>
      <c r="K701" s="145">
        <f t="shared" si="144"/>
        <v>69.55802885199486</v>
      </c>
    </row>
    <row r="702" spans="1:11" ht="33.75">
      <c r="A702" s="102"/>
      <c r="B702" s="170"/>
      <c r="C702" s="153">
        <v>320</v>
      </c>
      <c r="D702" s="147" t="s">
        <v>229</v>
      </c>
      <c r="E702" s="108">
        <f>'вкр 2014-3'!G225</f>
        <v>378.622</v>
      </c>
      <c r="F702" s="108">
        <f>'вкр 2014-3'!H225</f>
        <v>0</v>
      </c>
      <c r="G702" s="107">
        <f t="shared" si="146"/>
        <v>378.622</v>
      </c>
      <c r="H702" s="107">
        <f>'вкр 2014-3'!J225</f>
        <v>263.362</v>
      </c>
      <c r="I702" s="107">
        <f>'вкр 2014-3'!K225</f>
        <v>0</v>
      </c>
      <c r="J702" s="107">
        <f t="shared" si="147"/>
        <v>263.362</v>
      </c>
      <c r="K702" s="145">
        <f t="shared" si="144"/>
        <v>69.55802885199486</v>
      </c>
    </row>
    <row r="703" spans="1:11" ht="33.75">
      <c r="A703" s="102"/>
      <c r="B703" s="170" t="s">
        <v>404</v>
      </c>
      <c r="C703" s="153"/>
      <c r="D703" s="154" t="s">
        <v>400</v>
      </c>
      <c r="E703" s="108">
        <f>E704</f>
        <v>806.073</v>
      </c>
      <c r="F703" s="108">
        <f>F704</f>
        <v>0</v>
      </c>
      <c r="G703" s="107">
        <f t="shared" si="146"/>
        <v>806.073</v>
      </c>
      <c r="H703" s="107">
        <f>H704</f>
        <v>393.058</v>
      </c>
      <c r="I703" s="107">
        <f>I704</f>
        <v>0</v>
      </c>
      <c r="J703" s="107">
        <f t="shared" si="147"/>
        <v>393.058</v>
      </c>
      <c r="K703" s="145">
        <f t="shared" si="144"/>
        <v>48.762084823582974</v>
      </c>
    </row>
    <row r="704" spans="1:11" ht="18.75">
      <c r="A704" s="102"/>
      <c r="B704" s="153"/>
      <c r="C704" s="153">
        <v>300</v>
      </c>
      <c r="D704" s="146" t="s">
        <v>192</v>
      </c>
      <c r="E704" s="108">
        <f>E705</f>
        <v>806.073</v>
      </c>
      <c r="F704" s="108">
        <f>F705</f>
        <v>0</v>
      </c>
      <c r="G704" s="107">
        <f t="shared" si="146"/>
        <v>806.073</v>
      </c>
      <c r="H704" s="107">
        <f>H705</f>
        <v>393.058</v>
      </c>
      <c r="I704" s="107">
        <f>I705</f>
        <v>0</v>
      </c>
      <c r="J704" s="107">
        <f t="shared" si="147"/>
        <v>393.058</v>
      </c>
      <c r="K704" s="145">
        <f t="shared" si="144"/>
        <v>48.762084823582974</v>
      </c>
    </row>
    <row r="705" spans="1:11" ht="33.75">
      <c r="A705" s="102"/>
      <c r="B705" s="153"/>
      <c r="C705" s="153">
        <v>320</v>
      </c>
      <c r="D705" s="147" t="s">
        <v>229</v>
      </c>
      <c r="E705" s="108">
        <f>'вкр 2014-3'!G228</f>
        <v>806.073</v>
      </c>
      <c r="F705" s="108">
        <f>'вкр 2014-3'!H228</f>
        <v>0</v>
      </c>
      <c r="G705" s="107">
        <f t="shared" si="146"/>
        <v>806.073</v>
      </c>
      <c r="H705" s="107">
        <f>'вкр 2014-3'!J228</f>
        <v>393.058</v>
      </c>
      <c r="I705" s="107">
        <f>'вкр 2014-3'!K228</f>
        <v>0</v>
      </c>
      <c r="J705" s="107">
        <f t="shared" si="147"/>
        <v>393.058</v>
      </c>
      <c r="K705" s="145">
        <f t="shared" si="144"/>
        <v>48.762084823582974</v>
      </c>
    </row>
    <row r="706" spans="1:11" ht="33.75">
      <c r="A706" s="171"/>
      <c r="B706" s="153" t="s">
        <v>405</v>
      </c>
      <c r="C706" s="153"/>
      <c r="D706" s="154" t="s">
        <v>401</v>
      </c>
      <c r="E706" s="107">
        <f>E707</f>
        <v>908.238</v>
      </c>
      <c r="F706" s="107">
        <f>F707</f>
        <v>0</v>
      </c>
      <c r="G706" s="112">
        <f>E706+F706</f>
        <v>908.238</v>
      </c>
      <c r="H706" s="107">
        <f>H707</f>
        <v>351.148</v>
      </c>
      <c r="I706" s="107">
        <f>I707</f>
        <v>0</v>
      </c>
      <c r="J706" s="112">
        <f>H706+I706</f>
        <v>351.148</v>
      </c>
      <c r="K706" s="155">
        <f t="shared" si="144"/>
        <v>38.6625532074192</v>
      </c>
    </row>
    <row r="707" spans="1:11" ht="18.75">
      <c r="A707" s="171"/>
      <c r="B707" s="153"/>
      <c r="C707" s="153">
        <v>300</v>
      </c>
      <c r="D707" s="147" t="s">
        <v>192</v>
      </c>
      <c r="E707" s="107">
        <f>E708</f>
        <v>908.238</v>
      </c>
      <c r="F707" s="107">
        <f>F708</f>
        <v>0</v>
      </c>
      <c r="G707" s="112">
        <f>E707+F707</f>
        <v>908.238</v>
      </c>
      <c r="H707" s="107">
        <f>H708</f>
        <v>351.148</v>
      </c>
      <c r="I707" s="107">
        <f>I708</f>
        <v>0</v>
      </c>
      <c r="J707" s="112">
        <f>H707+I707</f>
        <v>351.148</v>
      </c>
      <c r="K707" s="155">
        <f t="shared" si="144"/>
        <v>38.6625532074192</v>
      </c>
    </row>
    <row r="708" spans="1:11" ht="33.75">
      <c r="A708" s="171"/>
      <c r="B708" s="153"/>
      <c r="C708" s="153">
        <v>320</v>
      </c>
      <c r="D708" s="147" t="s">
        <v>229</v>
      </c>
      <c r="E708" s="107">
        <v>908.238</v>
      </c>
      <c r="F708" s="108">
        <v>0</v>
      </c>
      <c r="G708" s="112">
        <f>E708+F708</f>
        <v>908.238</v>
      </c>
      <c r="H708" s="107">
        <v>351.148</v>
      </c>
      <c r="I708" s="108">
        <v>0</v>
      </c>
      <c r="J708" s="112">
        <f>H708+I708</f>
        <v>351.148</v>
      </c>
      <c r="K708" s="155">
        <f t="shared" si="144"/>
        <v>38.6625532074192</v>
      </c>
    </row>
    <row r="709" spans="1:11" ht="50.25">
      <c r="A709" s="171"/>
      <c r="B709" s="172" t="s">
        <v>425</v>
      </c>
      <c r="C709" s="172"/>
      <c r="D709" s="173" t="s">
        <v>431</v>
      </c>
      <c r="E709" s="113">
        <f aca="true" t="shared" si="148" ref="E709:I711">E710</f>
        <v>146.25</v>
      </c>
      <c r="F709" s="113">
        <f t="shared" si="148"/>
        <v>0</v>
      </c>
      <c r="G709" s="122">
        <f>E709+F709</f>
        <v>146.25</v>
      </c>
      <c r="H709" s="174">
        <f t="shared" si="148"/>
        <v>146.25</v>
      </c>
      <c r="I709" s="174">
        <f t="shared" si="148"/>
        <v>0</v>
      </c>
      <c r="J709" s="122">
        <f>H709+I709</f>
        <v>146.25</v>
      </c>
      <c r="K709" s="145">
        <f t="shared" si="144"/>
        <v>100</v>
      </c>
    </row>
    <row r="710" spans="1:11" ht="50.25">
      <c r="A710" s="102"/>
      <c r="B710" s="153" t="s">
        <v>430</v>
      </c>
      <c r="C710" s="153"/>
      <c r="D710" s="147" t="s">
        <v>342</v>
      </c>
      <c r="E710" s="109">
        <f t="shared" si="148"/>
        <v>146.25</v>
      </c>
      <c r="F710" s="109">
        <f t="shared" si="148"/>
        <v>0</v>
      </c>
      <c r="G710" s="107">
        <f aca="true" t="shared" si="149" ref="G710:G717">SUM(E710:F710)</f>
        <v>146.25</v>
      </c>
      <c r="H710" s="112">
        <f t="shared" si="148"/>
        <v>146.25</v>
      </c>
      <c r="I710" s="112">
        <f t="shared" si="148"/>
        <v>0</v>
      </c>
      <c r="J710" s="107">
        <f aca="true" t="shared" si="150" ref="J710:J717">SUM(H710:I710)</f>
        <v>146.25</v>
      </c>
      <c r="K710" s="145">
        <f t="shared" si="144"/>
        <v>100</v>
      </c>
    </row>
    <row r="711" spans="1:11" ht="18.75">
      <c r="A711" s="102"/>
      <c r="B711" s="153"/>
      <c r="C711" s="102" t="s">
        <v>228</v>
      </c>
      <c r="D711" s="146" t="s">
        <v>192</v>
      </c>
      <c r="E711" s="109">
        <f t="shared" si="148"/>
        <v>146.25</v>
      </c>
      <c r="F711" s="109">
        <f t="shared" si="148"/>
        <v>0</v>
      </c>
      <c r="G711" s="107">
        <f t="shared" si="149"/>
        <v>146.25</v>
      </c>
      <c r="H711" s="112">
        <f t="shared" si="148"/>
        <v>146.25</v>
      </c>
      <c r="I711" s="112">
        <f t="shared" si="148"/>
        <v>0</v>
      </c>
      <c r="J711" s="107">
        <f t="shared" si="150"/>
        <v>146.25</v>
      </c>
      <c r="K711" s="145">
        <f t="shared" si="144"/>
        <v>100</v>
      </c>
    </row>
    <row r="712" spans="1:11" ht="33.75">
      <c r="A712" s="102"/>
      <c r="B712" s="153"/>
      <c r="C712" s="153">
        <v>320</v>
      </c>
      <c r="D712" s="147" t="s">
        <v>229</v>
      </c>
      <c r="E712" s="109">
        <f>'вкр 2014-3'!G235</f>
        <v>146.25</v>
      </c>
      <c r="F712" s="175">
        <v>0</v>
      </c>
      <c r="G712" s="107">
        <f t="shared" si="149"/>
        <v>146.25</v>
      </c>
      <c r="H712" s="112">
        <f>'вкр 2014-3'!J235</f>
        <v>146.25</v>
      </c>
      <c r="I712" s="112">
        <v>0</v>
      </c>
      <c r="J712" s="107">
        <f t="shared" si="150"/>
        <v>146.25</v>
      </c>
      <c r="K712" s="145">
        <f t="shared" si="144"/>
        <v>100</v>
      </c>
    </row>
    <row r="713" spans="1:11" ht="66.75">
      <c r="A713" s="102"/>
      <c r="B713" s="153" t="s">
        <v>407</v>
      </c>
      <c r="C713" s="153"/>
      <c r="D713" s="147" t="s">
        <v>252</v>
      </c>
      <c r="E713" s="112">
        <f aca="true" t="shared" si="151" ref="E713:F716">E714</f>
        <v>271.34</v>
      </c>
      <c r="F713" s="112">
        <f t="shared" si="151"/>
        <v>0</v>
      </c>
      <c r="G713" s="107">
        <f t="shared" si="149"/>
        <v>271.34</v>
      </c>
      <c r="H713" s="112">
        <f aca="true" t="shared" si="152" ref="H713:I716">H714</f>
        <v>271.34</v>
      </c>
      <c r="I713" s="112">
        <f t="shared" si="152"/>
        <v>0</v>
      </c>
      <c r="J713" s="107">
        <f t="shared" si="150"/>
        <v>271.34</v>
      </c>
      <c r="K713" s="155">
        <f t="shared" si="144"/>
        <v>100</v>
      </c>
    </row>
    <row r="714" spans="1:11" ht="50.25">
      <c r="A714" s="102"/>
      <c r="B714" s="153" t="s">
        <v>253</v>
      </c>
      <c r="C714" s="153"/>
      <c r="D714" s="147" t="s">
        <v>460</v>
      </c>
      <c r="E714" s="112">
        <f t="shared" si="151"/>
        <v>271.34</v>
      </c>
      <c r="F714" s="112">
        <f t="shared" si="151"/>
        <v>0</v>
      </c>
      <c r="G714" s="107">
        <f t="shared" si="149"/>
        <v>271.34</v>
      </c>
      <c r="H714" s="112">
        <f t="shared" si="152"/>
        <v>271.34</v>
      </c>
      <c r="I714" s="112">
        <f t="shared" si="152"/>
        <v>0</v>
      </c>
      <c r="J714" s="107">
        <f t="shared" si="150"/>
        <v>271.34</v>
      </c>
      <c r="K714" s="155">
        <f t="shared" si="144"/>
        <v>100</v>
      </c>
    </row>
    <row r="715" spans="1:11" ht="50.25">
      <c r="A715" s="102"/>
      <c r="B715" s="153" t="s">
        <v>254</v>
      </c>
      <c r="C715" s="153"/>
      <c r="D715" s="147" t="s">
        <v>255</v>
      </c>
      <c r="E715" s="112">
        <f t="shared" si="151"/>
        <v>271.34</v>
      </c>
      <c r="F715" s="112">
        <f t="shared" si="151"/>
        <v>0</v>
      </c>
      <c r="G715" s="107">
        <f t="shared" si="149"/>
        <v>271.34</v>
      </c>
      <c r="H715" s="112">
        <f t="shared" si="152"/>
        <v>271.34</v>
      </c>
      <c r="I715" s="112">
        <f t="shared" si="152"/>
        <v>0</v>
      </c>
      <c r="J715" s="107">
        <f t="shared" si="150"/>
        <v>271.34</v>
      </c>
      <c r="K715" s="155">
        <f t="shared" si="144"/>
        <v>100</v>
      </c>
    </row>
    <row r="716" spans="1:11" ht="18.75">
      <c r="A716" s="102"/>
      <c r="B716" s="153"/>
      <c r="C716" s="102" t="s">
        <v>228</v>
      </c>
      <c r="D716" s="147" t="s">
        <v>192</v>
      </c>
      <c r="E716" s="112">
        <f t="shared" si="151"/>
        <v>271.34</v>
      </c>
      <c r="F716" s="109">
        <f t="shared" si="151"/>
        <v>0</v>
      </c>
      <c r="G716" s="107">
        <f t="shared" si="149"/>
        <v>271.34</v>
      </c>
      <c r="H716" s="112">
        <f t="shared" si="152"/>
        <v>271.34</v>
      </c>
      <c r="I716" s="109">
        <f t="shared" si="152"/>
        <v>0</v>
      </c>
      <c r="J716" s="107">
        <f t="shared" si="150"/>
        <v>271.34</v>
      </c>
      <c r="K716" s="155">
        <f t="shared" si="144"/>
        <v>100</v>
      </c>
    </row>
    <row r="717" spans="1:11" ht="33.75">
      <c r="A717" s="102"/>
      <c r="B717" s="153"/>
      <c r="C717" s="153">
        <v>320</v>
      </c>
      <c r="D717" s="147" t="s">
        <v>229</v>
      </c>
      <c r="E717" s="112">
        <v>271.34</v>
      </c>
      <c r="F717" s="175">
        <v>0</v>
      </c>
      <c r="G717" s="107">
        <f t="shared" si="149"/>
        <v>271.34</v>
      </c>
      <c r="H717" s="112">
        <v>271.34</v>
      </c>
      <c r="I717" s="175">
        <v>0</v>
      </c>
      <c r="J717" s="107">
        <f t="shared" si="150"/>
        <v>271.34</v>
      </c>
      <c r="K717" s="155">
        <f t="shared" si="144"/>
        <v>100</v>
      </c>
    </row>
    <row r="718" spans="1:11" ht="33.75">
      <c r="A718" s="102"/>
      <c r="B718" s="150" t="s">
        <v>464</v>
      </c>
      <c r="C718" s="102"/>
      <c r="D718" s="144" t="s">
        <v>468</v>
      </c>
      <c r="E718" s="109">
        <f>E719+E754</f>
        <v>0</v>
      </c>
      <c r="F718" s="109">
        <f>F719+F754</f>
        <v>35927.17</v>
      </c>
      <c r="G718" s="107">
        <f aca="true" t="shared" si="153" ref="G718:G735">SUM(E718:F718)</f>
        <v>35927.17</v>
      </c>
      <c r="H718" s="112">
        <f>H719+H754</f>
        <v>0</v>
      </c>
      <c r="I718" s="112">
        <f>I719+I754</f>
        <v>33651.73801</v>
      </c>
      <c r="J718" s="107">
        <f aca="true" t="shared" si="154" ref="J718:J731">SUM(H718:I718)</f>
        <v>33651.73801</v>
      </c>
      <c r="K718" s="145">
        <f t="shared" si="144"/>
        <v>93.66654264724998</v>
      </c>
    </row>
    <row r="719" spans="1:11" ht="18.75">
      <c r="A719" s="102"/>
      <c r="B719" s="150" t="s">
        <v>465</v>
      </c>
      <c r="C719" s="102"/>
      <c r="D719" s="144" t="s">
        <v>466</v>
      </c>
      <c r="E719" s="109">
        <f>E726+E723+E729+E732+E735+E740+E743+E750</f>
        <v>0</v>
      </c>
      <c r="F719" s="109">
        <f>F726+F723+F729+F732+F735+F740+F743+F750+F720</f>
        <v>25247.674</v>
      </c>
      <c r="G719" s="107">
        <f t="shared" si="153"/>
        <v>25247.674</v>
      </c>
      <c r="H719" s="112">
        <f>H726+H723+H729+H732+H735+H740+H743+H750</f>
        <v>0</v>
      </c>
      <c r="I719" s="109">
        <f>I726+I723+I729+I732+I735+I740+I743+I750+I720</f>
        <v>24914.527009999998</v>
      </c>
      <c r="J719" s="107">
        <f t="shared" si="154"/>
        <v>24914.527009999998</v>
      </c>
      <c r="K719" s="145">
        <f t="shared" si="144"/>
        <v>98.68048442799126</v>
      </c>
    </row>
    <row r="720" spans="1:11" ht="66.75">
      <c r="A720" s="102"/>
      <c r="B720" s="102" t="s">
        <v>508</v>
      </c>
      <c r="C720" s="102"/>
      <c r="D720" s="176" t="s">
        <v>880</v>
      </c>
      <c r="E720" s="112"/>
      <c r="F720" s="109">
        <f>F721</f>
        <v>814.017</v>
      </c>
      <c r="G720" s="107">
        <f t="shared" si="153"/>
        <v>814.017</v>
      </c>
      <c r="H720" s="112"/>
      <c r="I720" s="109">
        <f>I721</f>
        <v>814.017</v>
      </c>
      <c r="J720" s="107">
        <f t="shared" si="154"/>
        <v>814.017</v>
      </c>
      <c r="K720" s="155">
        <f t="shared" si="144"/>
        <v>100</v>
      </c>
    </row>
    <row r="721" spans="1:11" ht="18.75">
      <c r="A721" s="102"/>
      <c r="B721" s="102"/>
      <c r="C721" s="102" t="s">
        <v>228</v>
      </c>
      <c r="D721" s="147" t="s">
        <v>192</v>
      </c>
      <c r="E721" s="112">
        <f>E722</f>
        <v>0</v>
      </c>
      <c r="F721" s="109">
        <f>F722</f>
        <v>814.017</v>
      </c>
      <c r="G721" s="107">
        <f>SUM(E721:F721)</f>
        <v>814.017</v>
      </c>
      <c r="H721" s="112">
        <f>H722</f>
        <v>0</v>
      </c>
      <c r="I721" s="109">
        <f>I722</f>
        <v>814.017</v>
      </c>
      <c r="J721" s="107">
        <f>SUM(H721:I721)</f>
        <v>814.017</v>
      </c>
      <c r="K721" s="155">
        <f>J721/G721*100</f>
        <v>100</v>
      </c>
    </row>
    <row r="722" spans="1:11" ht="33.75">
      <c r="A722" s="102"/>
      <c r="B722" s="102"/>
      <c r="C722" s="153">
        <v>320</v>
      </c>
      <c r="D722" s="147" t="s">
        <v>194</v>
      </c>
      <c r="E722" s="112">
        <v>0</v>
      </c>
      <c r="F722" s="175">
        <v>814.017</v>
      </c>
      <c r="G722" s="107">
        <f>SUM(E722:F722)</f>
        <v>814.017</v>
      </c>
      <c r="H722" s="112">
        <v>0</v>
      </c>
      <c r="I722" s="175">
        <v>814.017</v>
      </c>
      <c r="J722" s="107">
        <f>SUM(H722:I722)</f>
        <v>814.017</v>
      </c>
      <c r="K722" s="155">
        <f>J722/G722*100</f>
        <v>100</v>
      </c>
    </row>
    <row r="723" spans="1:11" ht="18.75">
      <c r="A723" s="102"/>
      <c r="B723" s="170" t="s">
        <v>499</v>
      </c>
      <c r="C723" s="153"/>
      <c r="D723" s="147" t="s">
        <v>250</v>
      </c>
      <c r="E723" s="109">
        <f>E724</f>
        <v>0</v>
      </c>
      <c r="F723" s="109">
        <f>F724</f>
        <v>4625.657</v>
      </c>
      <c r="G723" s="107">
        <f t="shared" si="153"/>
        <v>4625.657</v>
      </c>
      <c r="H723" s="112">
        <f>H724</f>
        <v>0</v>
      </c>
      <c r="I723" s="112">
        <f>I724</f>
        <v>4625.657</v>
      </c>
      <c r="J723" s="107">
        <f t="shared" si="154"/>
        <v>4625.657</v>
      </c>
      <c r="K723" s="145">
        <f t="shared" si="144"/>
        <v>100</v>
      </c>
    </row>
    <row r="724" spans="1:11" ht="18.75">
      <c r="A724" s="102"/>
      <c r="B724" s="170"/>
      <c r="C724" s="102" t="s">
        <v>228</v>
      </c>
      <c r="D724" s="147" t="s">
        <v>192</v>
      </c>
      <c r="E724" s="109">
        <f>E725</f>
        <v>0</v>
      </c>
      <c r="F724" s="109">
        <f>F725</f>
        <v>4625.657</v>
      </c>
      <c r="G724" s="107">
        <f t="shared" si="153"/>
        <v>4625.657</v>
      </c>
      <c r="H724" s="112">
        <f>H725</f>
        <v>0</v>
      </c>
      <c r="I724" s="112">
        <f>I725</f>
        <v>4625.657</v>
      </c>
      <c r="J724" s="107">
        <f t="shared" si="154"/>
        <v>4625.657</v>
      </c>
      <c r="K724" s="145">
        <f t="shared" si="144"/>
        <v>100</v>
      </c>
    </row>
    <row r="725" spans="1:11" ht="33.75">
      <c r="A725" s="102"/>
      <c r="B725" s="170"/>
      <c r="C725" s="153">
        <v>320</v>
      </c>
      <c r="D725" s="147" t="s">
        <v>229</v>
      </c>
      <c r="E725" s="109">
        <f>'вкр 2014-3'!G254</f>
        <v>0</v>
      </c>
      <c r="F725" s="109">
        <f>'вкр 2014-3'!H254</f>
        <v>4625.657</v>
      </c>
      <c r="G725" s="107">
        <f t="shared" si="153"/>
        <v>4625.657</v>
      </c>
      <c r="H725" s="112">
        <f>'вкр 2014-3'!J254</f>
        <v>0</v>
      </c>
      <c r="I725" s="112">
        <f>'вкр 2014-3'!K254</f>
        <v>4625.657</v>
      </c>
      <c r="J725" s="107">
        <f t="shared" si="154"/>
        <v>4625.657</v>
      </c>
      <c r="K725" s="145">
        <f t="shared" si="144"/>
        <v>100</v>
      </c>
    </row>
    <row r="726" spans="1:11" ht="33.75">
      <c r="A726" s="102"/>
      <c r="B726" s="102" t="s">
        <v>479</v>
      </c>
      <c r="C726" s="102"/>
      <c r="D726" s="144" t="s">
        <v>824</v>
      </c>
      <c r="E726" s="109">
        <f aca="true" t="shared" si="155" ref="E726:I727">E727</f>
        <v>0</v>
      </c>
      <c r="F726" s="109">
        <f t="shared" si="155"/>
        <v>476.6</v>
      </c>
      <c r="G726" s="107">
        <f t="shared" si="153"/>
        <v>476.6</v>
      </c>
      <c r="H726" s="112">
        <f t="shared" si="155"/>
        <v>0</v>
      </c>
      <c r="I726" s="112">
        <f t="shared" si="155"/>
        <v>252.91064</v>
      </c>
      <c r="J726" s="107">
        <f t="shared" si="154"/>
        <v>252.91064</v>
      </c>
      <c r="K726" s="145">
        <f t="shared" si="144"/>
        <v>53.06559798573227</v>
      </c>
    </row>
    <row r="727" spans="1:11" ht="18.75">
      <c r="A727" s="102"/>
      <c r="B727" s="102"/>
      <c r="C727" s="102" t="s">
        <v>191</v>
      </c>
      <c r="D727" s="144" t="s">
        <v>192</v>
      </c>
      <c r="E727" s="109">
        <f t="shared" si="155"/>
        <v>0</v>
      </c>
      <c r="F727" s="109">
        <f t="shared" si="155"/>
        <v>476.6</v>
      </c>
      <c r="G727" s="107">
        <f t="shared" si="153"/>
        <v>476.6</v>
      </c>
      <c r="H727" s="112">
        <f t="shared" si="155"/>
        <v>0</v>
      </c>
      <c r="I727" s="112">
        <f t="shared" si="155"/>
        <v>252.91064</v>
      </c>
      <c r="J727" s="107">
        <f t="shared" si="154"/>
        <v>252.91064</v>
      </c>
      <c r="K727" s="145">
        <f t="shared" si="144"/>
        <v>53.06559798573227</v>
      </c>
    </row>
    <row r="728" spans="1:11" ht="18.75">
      <c r="A728" s="102"/>
      <c r="B728" s="102"/>
      <c r="C728" s="102" t="s">
        <v>243</v>
      </c>
      <c r="D728" s="144" t="s">
        <v>244</v>
      </c>
      <c r="E728" s="109"/>
      <c r="F728" s="112">
        <f>'вкр 2014-3'!H529</f>
        <v>476.6</v>
      </c>
      <c r="G728" s="107">
        <f t="shared" si="153"/>
        <v>476.6</v>
      </c>
      <c r="H728" s="112"/>
      <c r="I728" s="112">
        <f>'вкр 2014-3'!K529</f>
        <v>252.91064</v>
      </c>
      <c r="J728" s="107">
        <f t="shared" si="154"/>
        <v>252.91064</v>
      </c>
      <c r="K728" s="145">
        <f t="shared" si="144"/>
        <v>53.06559798573227</v>
      </c>
    </row>
    <row r="729" spans="1:11" ht="50.25">
      <c r="A729" s="102"/>
      <c r="B729" s="102" t="s">
        <v>478</v>
      </c>
      <c r="C729" s="102"/>
      <c r="D729" s="163" t="s">
        <v>376</v>
      </c>
      <c r="E729" s="112">
        <f>E730</f>
        <v>0</v>
      </c>
      <c r="F729" s="112">
        <f>F730</f>
        <v>54.6</v>
      </c>
      <c r="G729" s="107">
        <f t="shared" si="153"/>
        <v>54.6</v>
      </c>
      <c r="H729" s="112">
        <f>H730</f>
        <v>0</v>
      </c>
      <c r="I729" s="112">
        <f>I730</f>
        <v>54.5</v>
      </c>
      <c r="J729" s="107">
        <f t="shared" si="154"/>
        <v>54.5</v>
      </c>
      <c r="K729" s="145">
        <f t="shared" si="144"/>
        <v>99.81684981684981</v>
      </c>
    </row>
    <row r="730" spans="1:11" ht="18.75">
      <c r="A730" s="102"/>
      <c r="B730" s="102"/>
      <c r="C730" s="102" t="s">
        <v>191</v>
      </c>
      <c r="D730" s="144" t="s">
        <v>192</v>
      </c>
      <c r="E730" s="109">
        <f>E731</f>
        <v>0</v>
      </c>
      <c r="F730" s="109">
        <f>F731</f>
        <v>54.6</v>
      </c>
      <c r="G730" s="107">
        <f t="shared" si="153"/>
        <v>54.6</v>
      </c>
      <c r="H730" s="112">
        <f>H731</f>
        <v>0</v>
      </c>
      <c r="I730" s="112">
        <f>I731</f>
        <v>54.5</v>
      </c>
      <c r="J730" s="107">
        <f t="shared" si="154"/>
        <v>54.5</v>
      </c>
      <c r="K730" s="145">
        <f t="shared" si="144"/>
        <v>99.81684981684981</v>
      </c>
    </row>
    <row r="731" spans="1:11" ht="33.75">
      <c r="A731" s="102"/>
      <c r="B731" s="102"/>
      <c r="C731" s="102" t="s">
        <v>193</v>
      </c>
      <c r="D731" s="147" t="s">
        <v>194</v>
      </c>
      <c r="E731" s="109"/>
      <c r="F731" s="112">
        <f>'вкр 2014-3'!H532</f>
        <v>54.6</v>
      </c>
      <c r="G731" s="107">
        <f t="shared" si="153"/>
        <v>54.6</v>
      </c>
      <c r="H731" s="112"/>
      <c r="I731" s="112">
        <f>'вкр 2014-3'!K532</f>
        <v>54.5</v>
      </c>
      <c r="J731" s="107">
        <f t="shared" si="154"/>
        <v>54.5</v>
      </c>
      <c r="K731" s="145">
        <f t="shared" si="144"/>
        <v>99.81684981684981</v>
      </c>
    </row>
    <row r="732" spans="1:11" ht="66.75">
      <c r="A732" s="102"/>
      <c r="B732" s="153" t="s">
        <v>477</v>
      </c>
      <c r="C732" s="153"/>
      <c r="D732" s="169" t="s">
        <v>516</v>
      </c>
      <c r="E732" s="109">
        <f>E733</f>
        <v>0</v>
      </c>
      <c r="F732" s="109">
        <f>F733</f>
        <v>292.5</v>
      </c>
      <c r="G732" s="107">
        <f>SUM(E732:F732)</f>
        <v>292.5</v>
      </c>
      <c r="H732" s="112">
        <f>H733</f>
        <v>0</v>
      </c>
      <c r="I732" s="112">
        <f>I733</f>
        <v>292.5</v>
      </c>
      <c r="J732" s="107">
        <f>SUM(H732:I732)</f>
        <v>292.5</v>
      </c>
      <c r="K732" s="145">
        <f t="shared" si="144"/>
        <v>100</v>
      </c>
    </row>
    <row r="733" spans="1:11" ht="18.75">
      <c r="A733" s="102"/>
      <c r="B733" s="153"/>
      <c r="C733" s="102" t="s">
        <v>228</v>
      </c>
      <c r="D733" s="146" t="s">
        <v>192</v>
      </c>
      <c r="E733" s="109">
        <f>E734</f>
        <v>0</v>
      </c>
      <c r="F733" s="109">
        <f>F734</f>
        <v>292.5</v>
      </c>
      <c r="G733" s="107">
        <f>SUM(E733:F733)</f>
        <v>292.5</v>
      </c>
      <c r="H733" s="112">
        <f>H734</f>
        <v>0</v>
      </c>
      <c r="I733" s="112">
        <f>I734</f>
        <v>292.5</v>
      </c>
      <c r="J733" s="107">
        <f>SUM(H733:I733)</f>
        <v>292.5</v>
      </c>
      <c r="K733" s="145">
        <f t="shared" si="144"/>
        <v>100</v>
      </c>
    </row>
    <row r="734" spans="1:11" ht="33.75">
      <c r="A734" s="102"/>
      <c r="B734" s="153"/>
      <c r="C734" s="153">
        <v>320</v>
      </c>
      <c r="D734" s="147" t="s">
        <v>194</v>
      </c>
      <c r="E734" s="109">
        <f>'вкр 2014-3'!G248</f>
        <v>0</v>
      </c>
      <c r="F734" s="109">
        <f>'вкр 2014-3'!H248</f>
        <v>292.5</v>
      </c>
      <c r="G734" s="107">
        <f>SUM(E734:F734)</f>
        <v>292.5</v>
      </c>
      <c r="H734" s="112">
        <f>'вкр 2014-3'!J248</f>
        <v>0</v>
      </c>
      <c r="I734" s="112">
        <f>'вкр 2014-3'!K248</f>
        <v>292.5</v>
      </c>
      <c r="J734" s="107">
        <f>SUM(H734:I734)</f>
        <v>292.5</v>
      </c>
      <c r="K734" s="145">
        <f t="shared" si="144"/>
        <v>100</v>
      </c>
    </row>
    <row r="735" spans="1:11" ht="99.75">
      <c r="A735" s="102"/>
      <c r="B735" s="149" t="s">
        <v>476</v>
      </c>
      <c r="C735" s="149"/>
      <c r="D735" s="177" t="s">
        <v>382</v>
      </c>
      <c r="E735" s="108">
        <v>0</v>
      </c>
      <c r="F735" s="108">
        <f>F736+F738</f>
        <v>8573.7</v>
      </c>
      <c r="G735" s="107">
        <f t="shared" si="153"/>
        <v>8573.7</v>
      </c>
      <c r="H735" s="107">
        <v>0</v>
      </c>
      <c r="I735" s="107">
        <f>I736+I738</f>
        <v>8573.68151</v>
      </c>
      <c r="J735" s="107">
        <f>SUM(H735:I735)</f>
        <v>8573.68151</v>
      </c>
      <c r="K735" s="145">
        <f t="shared" si="144"/>
        <v>99.9997843404831</v>
      </c>
    </row>
    <row r="736" spans="1:11" ht="50.25">
      <c r="A736" s="102"/>
      <c r="B736" s="149"/>
      <c r="C736" s="102" t="s">
        <v>139</v>
      </c>
      <c r="D736" s="144" t="s">
        <v>140</v>
      </c>
      <c r="E736" s="108">
        <f>E737</f>
        <v>0</v>
      </c>
      <c r="F736" s="108">
        <f>F737</f>
        <v>5653.93337</v>
      </c>
      <c r="G736" s="112">
        <f>E736+F736</f>
        <v>5653.93337</v>
      </c>
      <c r="H736" s="107">
        <f>H737</f>
        <v>0</v>
      </c>
      <c r="I736" s="107">
        <f>I737</f>
        <v>5653.93176</v>
      </c>
      <c r="J736" s="112">
        <f>H736+I736</f>
        <v>5653.93176</v>
      </c>
      <c r="K736" s="145">
        <f t="shared" si="144"/>
        <v>99.99997152424879</v>
      </c>
    </row>
    <row r="737" spans="1:11" ht="18.75">
      <c r="A737" s="102"/>
      <c r="B737" s="149"/>
      <c r="C737" s="102" t="s">
        <v>232</v>
      </c>
      <c r="D737" s="144" t="s">
        <v>233</v>
      </c>
      <c r="E737" s="108"/>
      <c r="F737" s="112">
        <f>'вкр 2014-3'!H535</f>
        <v>5653.93337</v>
      </c>
      <c r="G737" s="112">
        <f>E737+F737</f>
        <v>5653.93337</v>
      </c>
      <c r="H737" s="107"/>
      <c r="I737" s="112">
        <f>'вкр 2014-3'!K535</f>
        <v>5653.93176</v>
      </c>
      <c r="J737" s="112">
        <f>H737+I737</f>
        <v>5653.93176</v>
      </c>
      <c r="K737" s="145">
        <f t="shared" si="144"/>
        <v>99.99997152424879</v>
      </c>
    </row>
    <row r="738" spans="1:11" ht="18.75">
      <c r="A738" s="102"/>
      <c r="B738" s="102"/>
      <c r="C738" s="102" t="s">
        <v>191</v>
      </c>
      <c r="D738" s="146" t="s">
        <v>192</v>
      </c>
      <c r="E738" s="108">
        <f>E739</f>
        <v>0</v>
      </c>
      <c r="F738" s="108">
        <f>F739</f>
        <v>2919.76663</v>
      </c>
      <c r="G738" s="107">
        <f>SUM(E738:F738)</f>
        <v>2919.76663</v>
      </c>
      <c r="H738" s="107">
        <f>H739</f>
        <v>0</v>
      </c>
      <c r="I738" s="107">
        <f>I739</f>
        <v>2919.74975</v>
      </c>
      <c r="J738" s="107">
        <f>SUM(H738:I738)</f>
        <v>2919.74975</v>
      </c>
      <c r="K738" s="145">
        <f t="shared" si="144"/>
        <v>99.99942187160347</v>
      </c>
    </row>
    <row r="739" spans="1:11" ht="33.75">
      <c r="A739" s="102"/>
      <c r="B739" s="149"/>
      <c r="C739" s="102" t="s">
        <v>193</v>
      </c>
      <c r="D739" s="147" t="s">
        <v>229</v>
      </c>
      <c r="E739" s="112">
        <f>'вкр 2014-3'!G537</f>
        <v>0</v>
      </c>
      <c r="F739" s="112">
        <f>'вкр 2014-3'!H537</f>
        <v>2919.76663</v>
      </c>
      <c r="G739" s="107">
        <f>F739+E739</f>
        <v>2919.76663</v>
      </c>
      <c r="H739" s="112">
        <f>'вкр 2014-3'!J537</f>
        <v>0</v>
      </c>
      <c r="I739" s="112">
        <f>'вкр 2014-3'!K537</f>
        <v>2919.74975</v>
      </c>
      <c r="J739" s="107">
        <f>I739+H739</f>
        <v>2919.74975</v>
      </c>
      <c r="K739" s="145">
        <f t="shared" si="144"/>
        <v>99.99942187160347</v>
      </c>
    </row>
    <row r="740" spans="1:11" ht="83.25">
      <c r="A740" s="102"/>
      <c r="B740" s="102" t="s">
        <v>475</v>
      </c>
      <c r="C740" s="102"/>
      <c r="D740" s="144" t="s">
        <v>343</v>
      </c>
      <c r="E740" s="108">
        <f>E741</f>
        <v>0</v>
      </c>
      <c r="F740" s="108">
        <f>F741</f>
        <v>306.3</v>
      </c>
      <c r="G740" s="112">
        <f>E740+F740</f>
        <v>306.3</v>
      </c>
      <c r="H740" s="108">
        <f>H741</f>
        <v>0</v>
      </c>
      <c r="I740" s="108">
        <f>I741</f>
        <v>196.96086</v>
      </c>
      <c r="J740" s="112">
        <f>H740+I740</f>
        <v>196.96086</v>
      </c>
      <c r="K740" s="145">
        <f t="shared" si="144"/>
        <v>64.30325171400587</v>
      </c>
    </row>
    <row r="741" spans="1:11" ht="50.25">
      <c r="A741" s="102"/>
      <c r="B741" s="102"/>
      <c r="C741" s="102" t="s">
        <v>139</v>
      </c>
      <c r="D741" s="144" t="s">
        <v>140</v>
      </c>
      <c r="E741" s="108">
        <f>E742</f>
        <v>0</v>
      </c>
      <c r="F741" s="108">
        <f>F742</f>
        <v>306.3</v>
      </c>
      <c r="G741" s="112">
        <f>E741+F741</f>
        <v>306.3</v>
      </c>
      <c r="H741" s="107">
        <f>H742</f>
        <v>0</v>
      </c>
      <c r="I741" s="107">
        <f>I742</f>
        <v>196.96086</v>
      </c>
      <c r="J741" s="112">
        <f>H741+I741</f>
        <v>196.96086</v>
      </c>
      <c r="K741" s="145">
        <f t="shared" si="144"/>
        <v>64.30325171400587</v>
      </c>
    </row>
    <row r="742" spans="1:11" ht="18.75">
      <c r="A742" s="102"/>
      <c r="B742" s="102"/>
      <c r="C742" s="102" t="s">
        <v>232</v>
      </c>
      <c r="D742" s="144" t="s">
        <v>233</v>
      </c>
      <c r="E742" s="108"/>
      <c r="F742" s="112">
        <f>'вкр 2014-3'!H251</f>
        <v>306.3</v>
      </c>
      <c r="G742" s="112">
        <f>E742+F742</f>
        <v>306.3</v>
      </c>
      <c r="H742" s="107"/>
      <c r="I742" s="112">
        <f>'вкр 2014-3'!K251</f>
        <v>196.96086</v>
      </c>
      <c r="J742" s="112">
        <f>H742+I742</f>
        <v>196.96086</v>
      </c>
      <c r="K742" s="145">
        <f t="shared" si="144"/>
        <v>64.30325171400587</v>
      </c>
    </row>
    <row r="743" spans="1:11" ht="33.75">
      <c r="A743" s="102"/>
      <c r="B743" s="102" t="s">
        <v>474</v>
      </c>
      <c r="C743" s="102"/>
      <c r="D743" s="163" t="s">
        <v>241</v>
      </c>
      <c r="E743" s="108">
        <f>E744+E747</f>
        <v>0</v>
      </c>
      <c r="F743" s="108">
        <f>F744+F747</f>
        <v>3582.7</v>
      </c>
      <c r="G743" s="107">
        <f>SUM(E743:F743)</f>
        <v>3582.7</v>
      </c>
      <c r="H743" s="107">
        <f>H744+H747</f>
        <v>0</v>
      </c>
      <c r="I743" s="107">
        <f>I744+I747</f>
        <v>3582.7</v>
      </c>
      <c r="J743" s="107">
        <f>SUM(H743:I743)</f>
        <v>3582.7</v>
      </c>
      <c r="K743" s="145">
        <f t="shared" si="144"/>
        <v>100</v>
      </c>
    </row>
    <row r="744" spans="1:11" ht="18.75">
      <c r="A744" s="102"/>
      <c r="B744" s="102"/>
      <c r="C744" s="102" t="s">
        <v>191</v>
      </c>
      <c r="D744" s="144" t="s">
        <v>192</v>
      </c>
      <c r="E744" s="109">
        <f>E746</f>
        <v>0</v>
      </c>
      <c r="F744" s="109">
        <f>F746+F745</f>
        <v>861.2</v>
      </c>
      <c r="G744" s="107">
        <f>SUM(E744:F744)</f>
        <v>861.2</v>
      </c>
      <c r="H744" s="112">
        <f>H746</f>
        <v>0</v>
      </c>
      <c r="I744" s="112">
        <f>I746+I745</f>
        <v>861.2</v>
      </c>
      <c r="J744" s="107">
        <f>SUM(H744:I744)</f>
        <v>861.2</v>
      </c>
      <c r="K744" s="145">
        <f t="shared" si="144"/>
        <v>100</v>
      </c>
    </row>
    <row r="745" spans="1:11" ht="18.75">
      <c r="A745" s="102"/>
      <c r="B745" s="102"/>
      <c r="C745" s="102" t="s">
        <v>226</v>
      </c>
      <c r="D745" s="147" t="s">
        <v>227</v>
      </c>
      <c r="E745" s="109">
        <v>0</v>
      </c>
      <c r="F745" s="109">
        <f>'вкр 2014-3'!H540</f>
        <v>0</v>
      </c>
      <c r="G745" s="107">
        <f>SUM(E745:F745)</f>
        <v>0</v>
      </c>
      <c r="H745" s="112">
        <v>0</v>
      </c>
      <c r="I745" s="112">
        <f>'вкр 2014-3'!K540</f>
        <v>0</v>
      </c>
      <c r="J745" s="107">
        <f>SUM(H745:I745)</f>
        <v>0</v>
      </c>
      <c r="K745" s="145" t="e">
        <f t="shared" si="144"/>
        <v>#DIV/0!</v>
      </c>
    </row>
    <row r="746" spans="1:11" ht="33.75">
      <c r="A746" s="102"/>
      <c r="B746" s="102"/>
      <c r="C746" s="102" t="s">
        <v>193</v>
      </c>
      <c r="D746" s="147" t="s">
        <v>194</v>
      </c>
      <c r="E746" s="108">
        <v>0</v>
      </c>
      <c r="F746" s="108">
        <f>'вкр 2014-3'!H541</f>
        <v>861.2</v>
      </c>
      <c r="G746" s="107">
        <f>SUM(E746:F746)</f>
        <v>861.2</v>
      </c>
      <c r="H746" s="107">
        <v>0</v>
      </c>
      <c r="I746" s="107">
        <f>'вкр 2014-3'!K541</f>
        <v>861.2</v>
      </c>
      <c r="J746" s="107">
        <f>SUM(H746:I746)</f>
        <v>861.2</v>
      </c>
      <c r="K746" s="145">
        <f t="shared" si="144"/>
        <v>100</v>
      </c>
    </row>
    <row r="747" spans="1:11" ht="33.75">
      <c r="A747" s="102"/>
      <c r="B747" s="149"/>
      <c r="C747" s="102" t="s">
        <v>198</v>
      </c>
      <c r="D747" s="144" t="s">
        <v>340</v>
      </c>
      <c r="E747" s="109">
        <f>E748+E749</f>
        <v>0</v>
      </c>
      <c r="F747" s="109">
        <f>F748+F749</f>
        <v>2721.5</v>
      </c>
      <c r="G747" s="107">
        <f aca="true" t="shared" si="156" ref="G747:G753">SUM(E747:F747)</f>
        <v>2721.5</v>
      </c>
      <c r="H747" s="112">
        <f>H748+H749</f>
        <v>0</v>
      </c>
      <c r="I747" s="112">
        <f>I748+I749</f>
        <v>2721.5</v>
      </c>
      <c r="J747" s="107">
        <f aca="true" t="shared" si="157" ref="J747:J753">SUM(H747:I747)</f>
        <v>2721.5</v>
      </c>
      <c r="K747" s="145">
        <f t="shared" si="144"/>
        <v>100</v>
      </c>
    </row>
    <row r="748" spans="1:11" ht="18.75">
      <c r="A748" s="102"/>
      <c r="B748" s="149"/>
      <c r="C748" s="102" t="s">
        <v>200</v>
      </c>
      <c r="D748" s="144" t="s">
        <v>201</v>
      </c>
      <c r="E748" s="109">
        <f>'вкр 2014-3'!G543</f>
        <v>0</v>
      </c>
      <c r="F748" s="109">
        <f>'вкр 2014-3'!H543</f>
        <v>1182.213</v>
      </c>
      <c r="G748" s="107">
        <f t="shared" si="156"/>
        <v>1182.213</v>
      </c>
      <c r="H748" s="109">
        <f>'вкр 2014-3'!J543</f>
        <v>0</v>
      </c>
      <c r="I748" s="109">
        <f>'вкр 2014-3'!K543</f>
        <v>1182.213</v>
      </c>
      <c r="J748" s="107">
        <f t="shared" si="157"/>
        <v>1182.213</v>
      </c>
      <c r="K748" s="145">
        <f t="shared" si="144"/>
        <v>100</v>
      </c>
    </row>
    <row r="749" spans="1:11" ht="18.75">
      <c r="A749" s="102"/>
      <c r="B749" s="149"/>
      <c r="C749" s="102" t="s">
        <v>202</v>
      </c>
      <c r="D749" s="144" t="s">
        <v>203</v>
      </c>
      <c r="E749" s="109">
        <f>'вкр 2014-3'!G544</f>
        <v>0</v>
      </c>
      <c r="F749" s="109">
        <f>'вкр 2014-3'!H544</f>
        <v>1539.287</v>
      </c>
      <c r="G749" s="107">
        <f t="shared" si="156"/>
        <v>1539.287</v>
      </c>
      <c r="H749" s="109">
        <f>'вкр 2014-3'!J544</f>
        <v>0</v>
      </c>
      <c r="I749" s="109">
        <f>'вкр 2014-3'!K544</f>
        <v>1539.287</v>
      </c>
      <c r="J749" s="107">
        <f t="shared" si="157"/>
        <v>1539.287</v>
      </c>
      <c r="K749" s="145">
        <f t="shared" si="144"/>
        <v>100</v>
      </c>
    </row>
    <row r="750" spans="1:11" ht="33.75">
      <c r="A750" s="102"/>
      <c r="B750" s="102" t="s">
        <v>473</v>
      </c>
      <c r="C750" s="102"/>
      <c r="D750" s="163" t="s">
        <v>242</v>
      </c>
      <c r="E750" s="108">
        <f>E751</f>
        <v>0</v>
      </c>
      <c r="F750" s="108">
        <f>F751</f>
        <v>6521.6</v>
      </c>
      <c r="G750" s="107">
        <f t="shared" si="156"/>
        <v>6521.6</v>
      </c>
      <c r="H750" s="107">
        <f>H751</f>
        <v>0</v>
      </c>
      <c r="I750" s="107">
        <f>I751</f>
        <v>6521.6</v>
      </c>
      <c r="J750" s="107">
        <f t="shared" si="157"/>
        <v>6521.6</v>
      </c>
      <c r="K750" s="145">
        <f t="shared" si="144"/>
        <v>100</v>
      </c>
    </row>
    <row r="751" spans="1:11" ht="33.75">
      <c r="A751" s="102"/>
      <c r="B751" s="102"/>
      <c r="C751" s="102" t="s">
        <v>198</v>
      </c>
      <c r="D751" s="144" t="s">
        <v>340</v>
      </c>
      <c r="E751" s="109">
        <f>E752+E753</f>
        <v>0</v>
      </c>
      <c r="F751" s="109">
        <f>F752+F753</f>
        <v>6521.6</v>
      </c>
      <c r="G751" s="107">
        <f t="shared" si="156"/>
        <v>6521.6</v>
      </c>
      <c r="H751" s="112">
        <f>H752+H753</f>
        <v>0</v>
      </c>
      <c r="I751" s="112">
        <f>I752+I753</f>
        <v>6521.6</v>
      </c>
      <c r="J751" s="107">
        <f t="shared" si="157"/>
        <v>6521.6</v>
      </c>
      <c r="K751" s="145">
        <f t="shared" si="144"/>
        <v>100</v>
      </c>
    </row>
    <row r="752" spans="1:11" ht="18.75">
      <c r="A752" s="102"/>
      <c r="B752" s="149"/>
      <c r="C752" s="102" t="s">
        <v>200</v>
      </c>
      <c r="D752" s="144" t="s">
        <v>201</v>
      </c>
      <c r="E752" s="109">
        <f>'вкр 2014-3'!G547</f>
        <v>0</v>
      </c>
      <c r="F752" s="109">
        <f>'вкр 2014-3'!H547</f>
        <v>2818.138</v>
      </c>
      <c r="G752" s="107">
        <f t="shared" si="156"/>
        <v>2818.138</v>
      </c>
      <c r="H752" s="109">
        <f>'вкр 2014-3'!J547</f>
        <v>0</v>
      </c>
      <c r="I752" s="109">
        <f>'вкр 2014-3'!K547</f>
        <v>2818.138</v>
      </c>
      <c r="J752" s="107">
        <f t="shared" si="157"/>
        <v>2818.138</v>
      </c>
      <c r="K752" s="145">
        <f t="shared" si="144"/>
        <v>100</v>
      </c>
    </row>
    <row r="753" spans="1:11" ht="18.75">
      <c r="A753" s="102"/>
      <c r="B753" s="149"/>
      <c r="C753" s="102" t="s">
        <v>202</v>
      </c>
      <c r="D753" s="144" t="s">
        <v>203</v>
      </c>
      <c r="E753" s="109">
        <f>'вкр 2014-3'!G548</f>
        <v>0</v>
      </c>
      <c r="F753" s="109">
        <f>'вкр 2014-3'!H548</f>
        <v>3703.462</v>
      </c>
      <c r="G753" s="107">
        <f t="shared" si="156"/>
        <v>3703.462</v>
      </c>
      <c r="H753" s="109">
        <f>'вкр 2014-3'!J548</f>
        <v>0</v>
      </c>
      <c r="I753" s="109">
        <f>'вкр 2014-3'!K548</f>
        <v>3703.462</v>
      </c>
      <c r="J753" s="107">
        <f t="shared" si="157"/>
        <v>3703.462</v>
      </c>
      <c r="K753" s="145">
        <f t="shared" si="144"/>
        <v>100</v>
      </c>
    </row>
    <row r="754" spans="1:11" ht="18.75">
      <c r="A754" s="102"/>
      <c r="B754" s="170" t="s">
        <v>498</v>
      </c>
      <c r="C754" s="153"/>
      <c r="D754" s="147" t="s">
        <v>502</v>
      </c>
      <c r="E754" s="109">
        <f>E758+E760+E763+E755</f>
        <v>0</v>
      </c>
      <c r="F754" s="109">
        <f>F758+F760+F763+F755</f>
        <v>10679.496000000001</v>
      </c>
      <c r="G754" s="107">
        <f>SUM(E754:F754)</f>
        <v>10679.496000000001</v>
      </c>
      <c r="H754" s="112">
        <f>H758+H760+H763+H755</f>
        <v>0</v>
      </c>
      <c r="I754" s="112">
        <f>I758+I760+I763+I755</f>
        <v>8737.211</v>
      </c>
      <c r="J754" s="107">
        <f>SUM(H754:I754)</f>
        <v>8737.211</v>
      </c>
      <c r="K754" s="145">
        <f t="shared" si="144"/>
        <v>81.81295259626484</v>
      </c>
    </row>
    <row r="755" spans="1:11" ht="50.25">
      <c r="A755" s="102"/>
      <c r="B755" s="170" t="s">
        <v>842</v>
      </c>
      <c r="C755" s="153"/>
      <c r="D755" s="147" t="s">
        <v>1</v>
      </c>
      <c r="E755" s="109">
        <f>E756</f>
        <v>0</v>
      </c>
      <c r="F755" s="109">
        <f>F756</f>
        <v>1376.816</v>
      </c>
      <c r="G755" s="107">
        <f>SUM(E755:F755)</f>
        <v>1376.816</v>
      </c>
      <c r="H755" s="112">
        <f>H756</f>
        <v>0</v>
      </c>
      <c r="I755" s="112">
        <f>I756</f>
        <v>814.017</v>
      </c>
      <c r="J755" s="107">
        <f>SUM(H755:I755)</f>
        <v>814.017</v>
      </c>
      <c r="K755" s="145">
        <f t="shared" si="144"/>
        <v>59.123150805917426</v>
      </c>
    </row>
    <row r="756" spans="1:11" ht="18.75">
      <c r="A756" s="102"/>
      <c r="B756" s="170"/>
      <c r="C756" s="102" t="s">
        <v>191</v>
      </c>
      <c r="D756" s="147" t="s">
        <v>192</v>
      </c>
      <c r="E756" s="109">
        <f>E757</f>
        <v>0</v>
      </c>
      <c r="F756" s="109">
        <f>F757</f>
        <v>1376.816</v>
      </c>
      <c r="G756" s="107">
        <f>SUM(E756:F756)</f>
        <v>1376.816</v>
      </c>
      <c r="H756" s="112">
        <f>H757</f>
        <v>0</v>
      </c>
      <c r="I756" s="112">
        <f>I757</f>
        <v>814.017</v>
      </c>
      <c r="J756" s="107">
        <f>SUM(H756:I756)</f>
        <v>814.017</v>
      </c>
      <c r="K756" s="145">
        <f t="shared" si="144"/>
        <v>59.123150805917426</v>
      </c>
    </row>
    <row r="757" spans="1:11" ht="33.75">
      <c r="A757" s="102"/>
      <c r="B757" s="170"/>
      <c r="C757" s="102" t="s">
        <v>193</v>
      </c>
      <c r="D757" s="147" t="s">
        <v>229</v>
      </c>
      <c r="E757" s="109">
        <f>'вкр 2014-3'!G258</f>
        <v>0</v>
      </c>
      <c r="F757" s="109">
        <f>'вкр 2014-3'!H258</f>
        <v>1376.816</v>
      </c>
      <c r="G757" s="107">
        <f>SUM(E757:F757)</f>
        <v>1376.816</v>
      </c>
      <c r="H757" s="112">
        <f>'вкр 2014-3'!J258</f>
        <v>0</v>
      </c>
      <c r="I757" s="112">
        <f>'вкр 2014-3'!K258</f>
        <v>814.017</v>
      </c>
      <c r="J757" s="107">
        <f>SUM(H757:I757)</f>
        <v>814.017</v>
      </c>
      <c r="K757" s="145">
        <f t="shared" si="144"/>
        <v>59.123150805917426</v>
      </c>
    </row>
    <row r="758" spans="1:11" ht="33.75">
      <c r="A758" s="102"/>
      <c r="B758" s="150" t="s">
        <v>500</v>
      </c>
      <c r="C758" s="102"/>
      <c r="D758" s="147" t="s">
        <v>501</v>
      </c>
      <c r="E758" s="107">
        <f>E759</f>
        <v>0</v>
      </c>
      <c r="F758" s="107">
        <f>F759</f>
        <v>2230.408</v>
      </c>
      <c r="G758" s="107">
        <f>F758+E758</f>
        <v>2230.408</v>
      </c>
      <c r="H758" s="107">
        <f>H759</f>
        <v>0</v>
      </c>
      <c r="I758" s="107">
        <f>I759</f>
        <v>850.922</v>
      </c>
      <c r="J758" s="107">
        <f>I758+H758</f>
        <v>850.922</v>
      </c>
      <c r="K758" s="145">
        <f t="shared" si="144"/>
        <v>38.15095713430009</v>
      </c>
    </row>
    <row r="759" spans="1:11" ht="33.75">
      <c r="A759" s="102"/>
      <c r="B759" s="150"/>
      <c r="C759" s="102" t="s">
        <v>193</v>
      </c>
      <c r="D759" s="147" t="s">
        <v>229</v>
      </c>
      <c r="E759" s="108">
        <f>'вкр 2014-3'!G260</f>
        <v>0</v>
      </c>
      <c r="F759" s="108">
        <f>'вкр 2014-3'!H260</f>
        <v>2230.408</v>
      </c>
      <c r="G759" s="107">
        <f>F759+E759</f>
        <v>2230.408</v>
      </c>
      <c r="H759" s="107">
        <f>'вкр 2014-3'!J260</f>
        <v>0</v>
      </c>
      <c r="I759" s="107">
        <f>'вкр 2014-3'!K260</f>
        <v>850.922</v>
      </c>
      <c r="J759" s="107">
        <f>I759+H759</f>
        <v>850.922</v>
      </c>
      <c r="K759" s="145">
        <f t="shared" si="144"/>
        <v>38.15095713430009</v>
      </c>
    </row>
    <row r="760" spans="1:11" ht="102" customHeight="1">
      <c r="A760" s="102"/>
      <c r="B760" s="150" t="s">
        <v>503</v>
      </c>
      <c r="C760" s="102"/>
      <c r="D760" s="178" t="s">
        <v>504</v>
      </c>
      <c r="E760" s="108">
        <f>E761</f>
        <v>0</v>
      </c>
      <c r="F760" s="108">
        <f>F761</f>
        <v>5893.56</v>
      </c>
      <c r="G760" s="107">
        <f aca="true" t="shared" si="158" ref="G760:G765">SUM(E760:F760)</f>
        <v>5893.56</v>
      </c>
      <c r="H760" s="107">
        <f>H761</f>
        <v>0</v>
      </c>
      <c r="I760" s="107">
        <f>I761</f>
        <v>5893.56</v>
      </c>
      <c r="J760" s="107">
        <f aca="true" t="shared" si="159" ref="J760:J765">SUM(H760:I760)</f>
        <v>5893.56</v>
      </c>
      <c r="K760" s="145">
        <f t="shared" si="144"/>
        <v>100</v>
      </c>
    </row>
    <row r="761" spans="1:11" ht="18.75">
      <c r="A761" s="102"/>
      <c r="B761" s="150"/>
      <c r="C761" s="102" t="s">
        <v>191</v>
      </c>
      <c r="D761" s="147" t="s">
        <v>192</v>
      </c>
      <c r="E761" s="108">
        <f>E762</f>
        <v>0</v>
      </c>
      <c r="F761" s="108">
        <f>F762</f>
        <v>5893.56</v>
      </c>
      <c r="G761" s="107">
        <f t="shared" si="158"/>
        <v>5893.56</v>
      </c>
      <c r="H761" s="107">
        <f>H762</f>
        <v>0</v>
      </c>
      <c r="I761" s="107">
        <f>I762</f>
        <v>5893.56</v>
      </c>
      <c r="J761" s="107">
        <f t="shared" si="159"/>
        <v>5893.56</v>
      </c>
      <c r="K761" s="145">
        <f t="shared" si="144"/>
        <v>100</v>
      </c>
    </row>
    <row r="762" spans="1:11" ht="33.75">
      <c r="A762" s="102"/>
      <c r="B762" s="150"/>
      <c r="C762" s="102" t="s">
        <v>193</v>
      </c>
      <c r="D762" s="147" t="s">
        <v>194</v>
      </c>
      <c r="E762" s="108"/>
      <c r="F762" s="107">
        <f>'вкр 2014-3'!H263</f>
        <v>5893.56</v>
      </c>
      <c r="G762" s="107">
        <f t="shared" si="158"/>
        <v>5893.56</v>
      </c>
      <c r="H762" s="107"/>
      <c r="I762" s="107">
        <f>'вкр 2014-3'!K263</f>
        <v>5893.56</v>
      </c>
      <c r="J762" s="107">
        <f t="shared" si="159"/>
        <v>5893.56</v>
      </c>
      <c r="K762" s="145">
        <f aca="true" t="shared" si="160" ref="K762:K821">J762/G762*100</f>
        <v>100</v>
      </c>
    </row>
    <row r="763" spans="1:11" ht="66.75">
      <c r="A763" s="102"/>
      <c r="B763" s="150" t="s">
        <v>505</v>
      </c>
      <c r="C763" s="102"/>
      <c r="D763" s="144" t="s">
        <v>506</v>
      </c>
      <c r="E763" s="108">
        <f>E764</f>
        <v>0</v>
      </c>
      <c r="F763" s="108">
        <f>F764</f>
        <v>1178.712</v>
      </c>
      <c r="G763" s="107">
        <f t="shared" si="158"/>
        <v>1178.712</v>
      </c>
      <c r="H763" s="107">
        <f>H764</f>
        <v>0</v>
      </c>
      <c r="I763" s="107">
        <f>I764</f>
        <v>1178.712</v>
      </c>
      <c r="J763" s="107">
        <f t="shared" si="159"/>
        <v>1178.712</v>
      </c>
      <c r="K763" s="145">
        <f t="shared" si="160"/>
        <v>100</v>
      </c>
    </row>
    <row r="764" spans="1:11" ht="18.75">
      <c r="A764" s="102"/>
      <c r="B764" s="150"/>
      <c r="C764" s="102" t="s">
        <v>191</v>
      </c>
      <c r="D764" s="147" t="s">
        <v>192</v>
      </c>
      <c r="E764" s="108">
        <f>E765</f>
        <v>0</v>
      </c>
      <c r="F764" s="108">
        <f>F765</f>
        <v>1178.712</v>
      </c>
      <c r="G764" s="107">
        <f t="shared" si="158"/>
        <v>1178.712</v>
      </c>
      <c r="H764" s="107">
        <f>H765</f>
        <v>0</v>
      </c>
      <c r="I764" s="107">
        <f>I765</f>
        <v>1178.712</v>
      </c>
      <c r="J764" s="107">
        <f t="shared" si="159"/>
        <v>1178.712</v>
      </c>
      <c r="K764" s="145">
        <f t="shared" si="160"/>
        <v>100</v>
      </c>
    </row>
    <row r="765" spans="1:11" ht="33.75">
      <c r="A765" s="102"/>
      <c r="B765" s="150"/>
      <c r="C765" s="102" t="s">
        <v>193</v>
      </c>
      <c r="D765" s="147" t="s">
        <v>194</v>
      </c>
      <c r="E765" s="108"/>
      <c r="F765" s="107">
        <f>'вкр 2014-3'!H266</f>
        <v>1178.712</v>
      </c>
      <c r="G765" s="107">
        <f t="shared" si="158"/>
        <v>1178.712</v>
      </c>
      <c r="H765" s="107"/>
      <c r="I765" s="107">
        <f>'вкр 2014-3'!K266</f>
        <v>1178.712</v>
      </c>
      <c r="J765" s="107">
        <f t="shared" si="159"/>
        <v>1178.712</v>
      </c>
      <c r="K765" s="145">
        <f t="shared" si="160"/>
        <v>100</v>
      </c>
    </row>
    <row r="766" spans="1:11" ht="18.75">
      <c r="A766" s="102" t="s">
        <v>119</v>
      </c>
      <c r="B766" s="102"/>
      <c r="C766" s="102"/>
      <c r="D766" s="179" t="s">
        <v>190</v>
      </c>
      <c r="E766" s="107">
        <f>E767</f>
        <v>0</v>
      </c>
      <c r="F766" s="107">
        <f>F767</f>
        <v>1855.9</v>
      </c>
      <c r="G766" s="112">
        <f>E766+F766</f>
        <v>1855.9</v>
      </c>
      <c r="H766" s="107">
        <f>H767</f>
        <v>0</v>
      </c>
      <c r="I766" s="107">
        <f>I767</f>
        <v>1823.9815</v>
      </c>
      <c r="J766" s="112">
        <f>H766+I766</f>
        <v>1823.9815</v>
      </c>
      <c r="K766" s="145">
        <f t="shared" si="160"/>
        <v>98.28016056899618</v>
      </c>
    </row>
    <row r="767" spans="1:11" ht="33.75">
      <c r="A767" s="102"/>
      <c r="B767" s="150" t="s">
        <v>464</v>
      </c>
      <c r="C767" s="102"/>
      <c r="D767" s="144" t="s">
        <v>468</v>
      </c>
      <c r="E767" s="108">
        <f>E769</f>
        <v>0</v>
      </c>
      <c r="F767" s="108">
        <f>F768</f>
        <v>1855.9</v>
      </c>
      <c r="G767" s="107">
        <f>SUM(E767:F767)</f>
        <v>1855.9</v>
      </c>
      <c r="H767" s="107">
        <f>H769</f>
        <v>0</v>
      </c>
      <c r="I767" s="107">
        <f>I768</f>
        <v>1823.9815</v>
      </c>
      <c r="J767" s="107">
        <f>SUM(H767:I767)</f>
        <v>1823.9815</v>
      </c>
      <c r="K767" s="145">
        <f t="shared" si="160"/>
        <v>98.28016056899618</v>
      </c>
    </row>
    <row r="768" spans="1:11" ht="18.75">
      <c r="A768" s="102"/>
      <c r="B768" s="150" t="s">
        <v>465</v>
      </c>
      <c r="C768" s="102"/>
      <c r="D768" s="144" t="s">
        <v>466</v>
      </c>
      <c r="E768" s="108"/>
      <c r="F768" s="108">
        <f>F769</f>
        <v>1855.9</v>
      </c>
      <c r="G768" s="107">
        <f>SUM(E768:F768)</f>
        <v>1855.9</v>
      </c>
      <c r="H768" s="107"/>
      <c r="I768" s="107">
        <f>I769</f>
        <v>1823.9815</v>
      </c>
      <c r="J768" s="107">
        <f>SUM(H768:I768)</f>
        <v>1823.9815</v>
      </c>
      <c r="K768" s="145">
        <f t="shared" si="160"/>
        <v>98.28016056899618</v>
      </c>
    </row>
    <row r="769" spans="1:11" ht="83.25">
      <c r="A769" s="102"/>
      <c r="B769" s="149" t="s">
        <v>472</v>
      </c>
      <c r="C769" s="149"/>
      <c r="D769" s="157" t="s">
        <v>531</v>
      </c>
      <c r="E769" s="108">
        <f>E770</f>
        <v>0</v>
      </c>
      <c r="F769" s="108">
        <f>F770</f>
        <v>1855.9</v>
      </c>
      <c r="G769" s="107">
        <f>SUM(E769:F769)</f>
        <v>1855.9</v>
      </c>
      <c r="H769" s="107">
        <f>H770</f>
        <v>0</v>
      </c>
      <c r="I769" s="107">
        <f>I770</f>
        <v>1823.9815</v>
      </c>
      <c r="J769" s="107">
        <f>SUM(H769:I769)</f>
        <v>1823.9815</v>
      </c>
      <c r="K769" s="145">
        <f t="shared" si="160"/>
        <v>98.28016056899618</v>
      </c>
    </row>
    <row r="770" spans="1:11" ht="18.75">
      <c r="A770" s="102"/>
      <c r="B770" s="149"/>
      <c r="C770" s="102" t="s">
        <v>191</v>
      </c>
      <c r="D770" s="144" t="s">
        <v>192</v>
      </c>
      <c r="E770" s="109">
        <f>E771</f>
        <v>0</v>
      </c>
      <c r="F770" s="109">
        <f>F771</f>
        <v>1855.9</v>
      </c>
      <c r="G770" s="107">
        <f>SUM(E770:F770)</f>
        <v>1855.9</v>
      </c>
      <c r="H770" s="112">
        <f>H771</f>
        <v>0</v>
      </c>
      <c r="I770" s="112">
        <f>I771</f>
        <v>1823.9815</v>
      </c>
      <c r="J770" s="107">
        <f>SUM(H770:I770)</f>
        <v>1823.9815</v>
      </c>
      <c r="K770" s="145">
        <f t="shared" si="160"/>
        <v>98.28016056899618</v>
      </c>
    </row>
    <row r="771" spans="1:11" ht="33.75">
      <c r="A771" s="102"/>
      <c r="B771" s="149"/>
      <c r="C771" s="102" t="s">
        <v>193</v>
      </c>
      <c r="D771" s="147" t="s">
        <v>194</v>
      </c>
      <c r="E771" s="109"/>
      <c r="F771" s="112">
        <f>'вкр 2014-3'!H554</f>
        <v>1855.9</v>
      </c>
      <c r="G771" s="107">
        <f>SUM(E771:F771)</f>
        <v>1855.9</v>
      </c>
      <c r="H771" s="112"/>
      <c r="I771" s="112">
        <f>'вкр 2014-3'!K554</f>
        <v>1823.9815</v>
      </c>
      <c r="J771" s="107">
        <f>SUM(H771:I771)</f>
        <v>1823.9815</v>
      </c>
      <c r="K771" s="145">
        <f t="shared" si="160"/>
        <v>98.28016056899618</v>
      </c>
    </row>
    <row r="772" spans="1:11" ht="18.75">
      <c r="A772" s="102" t="s">
        <v>120</v>
      </c>
      <c r="B772" s="102"/>
      <c r="C772" s="102"/>
      <c r="D772" s="146" t="s">
        <v>230</v>
      </c>
      <c r="E772" s="107">
        <f>E773+E789+E781</f>
        <v>2618.30101</v>
      </c>
      <c r="F772" s="107">
        <f>F773+F789+F781</f>
        <v>21</v>
      </c>
      <c r="G772" s="112">
        <f>E772+F772</f>
        <v>2639.30101</v>
      </c>
      <c r="H772" s="107">
        <f>H773+H789+H781</f>
        <v>2618.1756</v>
      </c>
      <c r="I772" s="107">
        <f>I773+I789+I781</f>
        <v>21</v>
      </c>
      <c r="J772" s="112">
        <f>H772+I772</f>
        <v>2639.1756</v>
      </c>
      <c r="K772" s="145">
        <f t="shared" si="160"/>
        <v>99.99524836312627</v>
      </c>
    </row>
    <row r="773" spans="1:11" ht="33.75">
      <c r="A773" s="102"/>
      <c r="B773" s="102" t="s">
        <v>271</v>
      </c>
      <c r="C773" s="102"/>
      <c r="D773" s="146" t="s">
        <v>272</v>
      </c>
      <c r="E773" s="108">
        <f>E774</f>
        <v>2279.6010100000003</v>
      </c>
      <c r="F773" s="108">
        <f>F774</f>
        <v>0</v>
      </c>
      <c r="G773" s="107">
        <f>SUM(E773:F773)</f>
        <v>2279.6010100000003</v>
      </c>
      <c r="H773" s="107">
        <f>H774</f>
        <v>2279.56446</v>
      </c>
      <c r="I773" s="107">
        <f>I774</f>
        <v>0</v>
      </c>
      <c r="J773" s="107">
        <f>SUM(H773:I773)</f>
        <v>2279.56446</v>
      </c>
      <c r="K773" s="145">
        <f t="shared" si="160"/>
        <v>99.99839664924521</v>
      </c>
    </row>
    <row r="774" spans="1:11" ht="33.75">
      <c r="A774" s="102"/>
      <c r="B774" s="102" t="s">
        <v>273</v>
      </c>
      <c r="C774" s="102"/>
      <c r="D774" s="144" t="s">
        <v>274</v>
      </c>
      <c r="E774" s="108">
        <f>E775+E777+E779</f>
        <v>2279.6010100000003</v>
      </c>
      <c r="F774" s="108">
        <f>F775+F777+F779</f>
        <v>0</v>
      </c>
      <c r="G774" s="107">
        <f>SUM(E774:F774)</f>
        <v>2279.6010100000003</v>
      </c>
      <c r="H774" s="107">
        <f>H775+H777+H779</f>
        <v>2279.56446</v>
      </c>
      <c r="I774" s="107">
        <f>I775+I777+I779</f>
        <v>0</v>
      </c>
      <c r="J774" s="107">
        <f>SUM(H774:I774)</f>
        <v>2279.56446</v>
      </c>
      <c r="K774" s="145">
        <f t="shared" si="160"/>
        <v>99.99839664924521</v>
      </c>
    </row>
    <row r="775" spans="1:11" ht="83.25">
      <c r="A775" s="102"/>
      <c r="B775" s="102"/>
      <c r="C775" s="102" t="s">
        <v>139</v>
      </c>
      <c r="D775" s="144" t="s">
        <v>11</v>
      </c>
      <c r="E775" s="108">
        <f>E776</f>
        <v>2008.854</v>
      </c>
      <c r="F775" s="108">
        <f>F776</f>
        <v>0</v>
      </c>
      <c r="G775" s="112">
        <f aca="true" t="shared" si="161" ref="G775:G780">E775+F775</f>
        <v>2008.854</v>
      </c>
      <c r="H775" s="107">
        <f>H776</f>
        <v>2008.854</v>
      </c>
      <c r="I775" s="107">
        <f>I776</f>
        <v>0</v>
      </c>
      <c r="J775" s="112">
        <f aca="true" t="shared" si="162" ref="J775:J780">H775+I775</f>
        <v>2008.854</v>
      </c>
      <c r="K775" s="145">
        <f t="shared" si="160"/>
        <v>100</v>
      </c>
    </row>
    <row r="776" spans="1:11" ht="33.75">
      <c r="A776" s="102"/>
      <c r="B776" s="102"/>
      <c r="C776" s="102" t="s">
        <v>141</v>
      </c>
      <c r="D776" s="144" t="s">
        <v>12</v>
      </c>
      <c r="E776" s="108">
        <f>'вкр 2014-3'!G271</f>
        <v>2008.854</v>
      </c>
      <c r="F776" s="108">
        <f>'вкр 2014-3'!H271</f>
        <v>0</v>
      </c>
      <c r="G776" s="112">
        <f t="shared" si="161"/>
        <v>2008.854</v>
      </c>
      <c r="H776" s="107">
        <f>'вкр 2014-3'!J271</f>
        <v>2008.854</v>
      </c>
      <c r="I776" s="107">
        <f>'вкр 2014-3'!K271</f>
        <v>0</v>
      </c>
      <c r="J776" s="112">
        <f t="shared" si="162"/>
        <v>2008.854</v>
      </c>
      <c r="K776" s="145">
        <f t="shared" si="160"/>
        <v>100</v>
      </c>
    </row>
    <row r="777" spans="1:11" ht="33.75">
      <c r="A777" s="102"/>
      <c r="B777" s="102"/>
      <c r="C777" s="102" t="s">
        <v>143</v>
      </c>
      <c r="D777" s="144" t="s">
        <v>14</v>
      </c>
      <c r="E777" s="108">
        <f>E778</f>
        <v>242.64169</v>
      </c>
      <c r="F777" s="108">
        <f>F778</f>
        <v>0</v>
      </c>
      <c r="G777" s="112">
        <f t="shared" si="161"/>
        <v>242.64169</v>
      </c>
      <c r="H777" s="107">
        <f>H778</f>
        <v>242.60515</v>
      </c>
      <c r="I777" s="107">
        <f>I778</f>
        <v>0</v>
      </c>
      <c r="J777" s="112">
        <f t="shared" si="162"/>
        <v>242.60515</v>
      </c>
      <c r="K777" s="145">
        <f t="shared" si="160"/>
        <v>99.98494075770739</v>
      </c>
    </row>
    <row r="778" spans="1:11" ht="33.75">
      <c r="A778" s="102"/>
      <c r="B778" s="102"/>
      <c r="C778" s="102" t="s">
        <v>145</v>
      </c>
      <c r="D778" s="144" t="s">
        <v>15</v>
      </c>
      <c r="E778" s="108">
        <f>'вкр 2014-3'!G273</f>
        <v>242.64169</v>
      </c>
      <c r="F778" s="108">
        <f>'вкр 2014-3'!H273</f>
        <v>0</v>
      </c>
      <c r="G778" s="112">
        <f t="shared" si="161"/>
        <v>242.64169</v>
      </c>
      <c r="H778" s="107">
        <f>'вкр 2014-3'!J273</f>
        <v>242.60515</v>
      </c>
      <c r="I778" s="107">
        <f>'вкр 2014-3'!K273</f>
        <v>0</v>
      </c>
      <c r="J778" s="112">
        <f t="shared" si="162"/>
        <v>242.60515</v>
      </c>
      <c r="K778" s="145">
        <f t="shared" si="160"/>
        <v>99.98494075770739</v>
      </c>
    </row>
    <row r="779" spans="1:11" ht="18.75">
      <c r="A779" s="102"/>
      <c r="B779" s="102"/>
      <c r="C779" s="102" t="s">
        <v>146</v>
      </c>
      <c r="D779" s="144" t="s">
        <v>147</v>
      </c>
      <c r="E779" s="108">
        <f>E780</f>
        <v>28.10532</v>
      </c>
      <c r="F779" s="108">
        <f>F780</f>
        <v>0</v>
      </c>
      <c r="G779" s="112">
        <f t="shared" si="161"/>
        <v>28.10532</v>
      </c>
      <c r="H779" s="107">
        <f>H780</f>
        <v>28.10531</v>
      </c>
      <c r="I779" s="107">
        <f>I780</f>
        <v>0</v>
      </c>
      <c r="J779" s="112">
        <f t="shared" si="162"/>
        <v>28.10531</v>
      </c>
      <c r="K779" s="145">
        <f t="shared" si="160"/>
        <v>99.99996441954761</v>
      </c>
    </row>
    <row r="780" spans="1:11" ht="18.75">
      <c r="A780" s="102"/>
      <c r="B780" s="102"/>
      <c r="C780" s="102" t="s">
        <v>148</v>
      </c>
      <c r="D780" s="144" t="s">
        <v>17</v>
      </c>
      <c r="E780" s="108">
        <f>'вкр 2014-3'!G275</f>
        <v>28.10532</v>
      </c>
      <c r="F780" s="112"/>
      <c r="G780" s="112">
        <f t="shared" si="161"/>
        <v>28.10532</v>
      </c>
      <c r="H780" s="107">
        <f>'вкр 2014-3'!J275</f>
        <v>28.10531</v>
      </c>
      <c r="I780" s="112"/>
      <c r="J780" s="112">
        <f t="shared" si="162"/>
        <v>28.10531</v>
      </c>
      <c r="K780" s="145">
        <f t="shared" si="160"/>
        <v>99.99996441954761</v>
      </c>
    </row>
    <row r="781" spans="1:11" ht="33.75">
      <c r="A781" s="102"/>
      <c r="B781" s="150" t="s">
        <v>464</v>
      </c>
      <c r="C781" s="102"/>
      <c r="D781" s="144" t="s">
        <v>468</v>
      </c>
      <c r="E781" s="112">
        <f aca="true" t="shared" si="163" ref="E781:I784">E782</f>
        <v>0</v>
      </c>
      <c r="F781" s="112">
        <f t="shared" si="163"/>
        <v>21</v>
      </c>
      <c r="G781" s="112">
        <f>E781+F781</f>
        <v>21</v>
      </c>
      <c r="H781" s="112">
        <f t="shared" si="163"/>
        <v>0</v>
      </c>
      <c r="I781" s="112">
        <f t="shared" si="163"/>
        <v>21</v>
      </c>
      <c r="J781" s="112">
        <f>H781+I781</f>
        <v>21</v>
      </c>
      <c r="K781" s="145">
        <f t="shared" si="160"/>
        <v>100</v>
      </c>
    </row>
    <row r="782" spans="1:11" ht="18.75">
      <c r="A782" s="102"/>
      <c r="B782" s="150" t="s">
        <v>465</v>
      </c>
      <c r="C782" s="102"/>
      <c r="D782" s="144" t="s">
        <v>466</v>
      </c>
      <c r="E782" s="112">
        <f t="shared" si="163"/>
        <v>0</v>
      </c>
      <c r="F782" s="112">
        <f>F783+F786</f>
        <v>21</v>
      </c>
      <c r="G782" s="112">
        <f>E782+F782</f>
        <v>21</v>
      </c>
      <c r="H782" s="112">
        <f t="shared" si="163"/>
        <v>0</v>
      </c>
      <c r="I782" s="112">
        <f>I783+I786</f>
        <v>21</v>
      </c>
      <c r="J782" s="112">
        <f>H782+I782</f>
        <v>21</v>
      </c>
      <c r="K782" s="145">
        <f t="shared" si="160"/>
        <v>100</v>
      </c>
    </row>
    <row r="783" spans="1:11" ht="66.75">
      <c r="A783" s="102"/>
      <c r="B783" s="102" t="s">
        <v>471</v>
      </c>
      <c r="C783" s="102"/>
      <c r="D783" s="157" t="s">
        <v>535</v>
      </c>
      <c r="E783" s="109">
        <f t="shared" si="163"/>
        <v>0</v>
      </c>
      <c r="F783" s="109">
        <f t="shared" si="163"/>
        <v>0.3</v>
      </c>
      <c r="G783" s="107">
        <f>SUM(E783:F783)</f>
        <v>0.3</v>
      </c>
      <c r="H783" s="112">
        <f t="shared" si="163"/>
        <v>0</v>
      </c>
      <c r="I783" s="112">
        <f t="shared" si="163"/>
        <v>0.3</v>
      </c>
      <c r="J783" s="107">
        <f>SUM(H783:I783)</f>
        <v>0.3</v>
      </c>
      <c r="K783" s="145">
        <f t="shared" si="160"/>
        <v>100</v>
      </c>
    </row>
    <row r="784" spans="1:11" ht="33.75">
      <c r="A784" s="102"/>
      <c r="B784" s="102"/>
      <c r="C784" s="102" t="s">
        <v>143</v>
      </c>
      <c r="D784" s="144" t="s">
        <v>14</v>
      </c>
      <c r="E784" s="108">
        <f t="shared" si="163"/>
        <v>0</v>
      </c>
      <c r="F784" s="108">
        <f t="shared" si="163"/>
        <v>0.3</v>
      </c>
      <c r="G784" s="112">
        <f>E784+F784</f>
        <v>0.3</v>
      </c>
      <c r="H784" s="107">
        <f t="shared" si="163"/>
        <v>0</v>
      </c>
      <c r="I784" s="107">
        <f t="shared" si="163"/>
        <v>0.3</v>
      </c>
      <c r="J784" s="112">
        <f>H784+I784</f>
        <v>0.3</v>
      </c>
      <c r="K784" s="145">
        <f t="shared" si="160"/>
        <v>100</v>
      </c>
    </row>
    <row r="785" spans="1:11" ht="33.75">
      <c r="A785" s="102"/>
      <c r="B785" s="102"/>
      <c r="C785" s="102" t="s">
        <v>145</v>
      </c>
      <c r="D785" s="144" t="s">
        <v>15</v>
      </c>
      <c r="E785" s="108"/>
      <c r="F785" s="112">
        <f>'вкр 2014-3'!H280</f>
        <v>0.3</v>
      </c>
      <c r="G785" s="112">
        <f>E785+F785</f>
        <v>0.3</v>
      </c>
      <c r="H785" s="107"/>
      <c r="I785" s="112">
        <f>'вкр 2014-3'!K280</f>
        <v>0.3</v>
      </c>
      <c r="J785" s="112">
        <f>H785+I785</f>
        <v>0.3</v>
      </c>
      <c r="K785" s="145">
        <f t="shared" si="160"/>
        <v>100</v>
      </c>
    </row>
    <row r="786" spans="1:11" ht="33.75">
      <c r="A786" s="102"/>
      <c r="B786" s="149" t="s">
        <v>470</v>
      </c>
      <c r="C786" s="149"/>
      <c r="D786" s="163" t="s">
        <v>231</v>
      </c>
      <c r="E786" s="109">
        <f>E787</f>
        <v>0</v>
      </c>
      <c r="F786" s="109">
        <f>F787</f>
        <v>20.7</v>
      </c>
      <c r="G786" s="107">
        <f aca="true" t="shared" si="164" ref="G786:G795">SUM(E786:F786)</f>
        <v>20.7</v>
      </c>
      <c r="H786" s="109">
        <f>H787</f>
        <v>0</v>
      </c>
      <c r="I786" s="109">
        <f>I787</f>
        <v>20.7</v>
      </c>
      <c r="J786" s="107">
        <f aca="true" t="shared" si="165" ref="J786:J795">SUM(H786:I786)</f>
        <v>20.7</v>
      </c>
      <c r="K786" s="145">
        <f t="shared" si="160"/>
        <v>100</v>
      </c>
    </row>
    <row r="787" spans="1:11" ht="83.25">
      <c r="A787" s="102"/>
      <c r="B787" s="102"/>
      <c r="C787" s="102" t="s">
        <v>139</v>
      </c>
      <c r="D787" s="144" t="s">
        <v>11</v>
      </c>
      <c r="E787" s="108">
        <f>E788</f>
        <v>0</v>
      </c>
      <c r="F787" s="108">
        <f>F788</f>
        <v>20.7</v>
      </c>
      <c r="G787" s="107">
        <f t="shared" si="164"/>
        <v>20.7</v>
      </c>
      <c r="H787" s="107">
        <f>H788</f>
        <v>0</v>
      </c>
      <c r="I787" s="107">
        <f>I788</f>
        <v>20.7</v>
      </c>
      <c r="J787" s="107">
        <f t="shared" si="165"/>
        <v>20.7</v>
      </c>
      <c r="K787" s="145">
        <f t="shared" si="160"/>
        <v>100</v>
      </c>
    </row>
    <row r="788" spans="1:11" ht="33.75">
      <c r="A788" s="102"/>
      <c r="B788" s="102"/>
      <c r="C788" s="102" t="s">
        <v>141</v>
      </c>
      <c r="D788" s="144" t="s">
        <v>12</v>
      </c>
      <c r="E788" s="108"/>
      <c r="F788" s="112">
        <f>'вкр 2014-3'!H283</f>
        <v>20.7</v>
      </c>
      <c r="G788" s="107">
        <f t="shared" si="164"/>
        <v>20.7</v>
      </c>
      <c r="H788" s="107"/>
      <c r="I788" s="112">
        <f>'вкр 2014-3'!K283</f>
        <v>20.7</v>
      </c>
      <c r="J788" s="107">
        <f t="shared" si="165"/>
        <v>20.7</v>
      </c>
      <c r="K788" s="145">
        <f t="shared" si="160"/>
        <v>100</v>
      </c>
    </row>
    <row r="789" spans="1:11" ht="33.75">
      <c r="A789" s="102"/>
      <c r="B789" s="153" t="s">
        <v>410</v>
      </c>
      <c r="C789" s="153"/>
      <c r="D789" s="147" t="s">
        <v>413</v>
      </c>
      <c r="E789" s="108">
        <f>E790</f>
        <v>338.7</v>
      </c>
      <c r="F789" s="108">
        <f>F790</f>
        <v>0</v>
      </c>
      <c r="G789" s="107">
        <f t="shared" si="164"/>
        <v>338.7</v>
      </c>
      <c r="H789" s="107">
        <f>H790</f>
        <v>338.61114</v>
      </c>
      <c r="I789" s="107">
        <f>I790</f>
        <v>0</v>
      </c>
      <c r="J789" s="107">
        <f t="shared" si="165"/>
        <v>338.61114</v>
      </c>
      <c r="K789" s="145">
        <f t="shared" si="160"/>
        <v>99.97376439326837</v>
      </c>
    </row>
    <row r="790" spans="1:11" ht="33.75">
      <c r="A790" s="102"/>
      <c r="B790" s="153" t="s">
        <v>432</v>
      </c>
      <c r="C790" s="153"/>
      <c r="D790" s="146" t="s">
        <v>395</v>
      </c>
      <c r="E790" s="108">
        <f aca="true" t="shared" si="166" ref="E790:I792">E791</f>
        <v>338.7</v>
      </c>
      <c r="F790" s="108">
        <f t="shared" si="166"/>
        <v>0</v>
      </c>
      <c r="G790" s="107">
        <f t="shared" si="164"/>
        <v>338.7</v>
      </c>
      <c r="H790" s="107">
        <f t="shared" si="166"/>
        <v>338.61114</v>
      </c>
      <c r="I790" s="107">
        <f t="shared" si="166"/>
        <v>0</v>
      </c>
      <c r="J790" s="107">
        <f t="shared" si="165"/>
        <v>338.61114</v>
      </c>
      <c r="K790" s="145">
        <f t="shared" si="160"/>
        <v>99.97376439326837</v>
      </c>
    </row>
    <row r="791" spans="1:11" ht="18.75">
      <c r="A791" s="102"/>
      <c r="B791" s="102" t="s">
        <v>433</v>
      </c>
      <c r="C791" s="102"/>
      <c r="D791" s="146" t="s">
        <v>815</v>
      </c>
      <c r="E791" s="108">
        <f>E792+E794</f>
        <v>338.7</v>
      </c>
      <c r="F791" s="108">
        <f>F792+F794</f>
        <v>0</v>
      </c>
      <c r="G791" s="107">
        <f t="shared" si="164"/>
        <v>338.7</v>
      </c>
      <c r="H791" s="107">
        <f>H792+H794</f>
        <v>338.61114</v>
      </c>
      <c r="I791" s="107">
        <f>I792+I794</f>
        <v>0</v>
      </c>
      <c r="J791" s="107">
        <f t="shared" si="165"/>
        <v>338.61114</v>
      </c>
      <c r="K791" s="145">
        <f t="shared" si="160"/>
        <v>99.97376439326837</v>
      </c>
    </row>
    <row r="792" spans="1:11" ht="33.75">
      <c r="A792" s="102"/>
      <c r="B792" s="102"/>
      <c r="C792" s="102" t="s">
        <v>143</v>
      </c>
      <c r="D792" s="144" t="s">
        <v>14</v>
      </c>
      <c r="E792" s="108">
        <f t="shared" si="166"/>
        <v>308.7</v>
      </c>
      <c r="F792" s="108">
        <f t="shared" si="166"/>
        <v>0</v>
      </c>
      <c r="G792" s="107">
        <f t="shared" si="164"/>
        <v>308.7</v>
      </c>
      <c r="H792" s="107">
        <f t="shared" si="166"/>
        <v>308.61114</v>
      </c>
      <c r="I792" s="107">
        <f t="shared" si="166"/>
        <v>0</v>
      </c>
      <c r="J792" s="107">
        <f t="shared" si="165"/>
        <v>308.61114</v>
      </c>
      <c r="K792" s="145">
        <f t="shared" si="160"/>
        <v>99.97121477162293</v>
      </c>
    </row>
    <row r="793" spans="1:11" ht="33.75">
      <c r="A793" s="102"/>
      <c r="B793" s="102"/>
      <c r="C793" s="102" t="s">
        <v>145</v>
      </c>
      <c r="D793" s="144" t="s">
        <v>15</v>
      </c>
      <c r="E793" s="108">
        <f>'вкр 2014-3'!G288</f>
        <v>308.7</v>
      </c>
      <c r="F793" s="108">
        <f>'вкр 2014-3'!H288</f>
        <v>0</v>
      </c>
      <c r="G793" s="107">
        <f>SUM(E793:F793)</f>
        <v>308.7</v>
      </c>
      <c r="H793" s="107">
        <f>'вкр 2014-3'!J288</f>
        <v>308.61114</v>
      </c>
      <c r="I793" s="107">
        <f>'вкр 2014-3'!K288</f>
        <v>0</v>
      </c>
      <c r="J793" s="107">
        <f t="shared" si="165"/>
        <v>308.61114</v>
      </c>
      <c r="K793" s="145">
        <f t="shared" si="160"/>
        <v>99.97121477162293</v>
      </c>
    </row>
    <row r="794" spans="1:11" ht="18.75">
      <c r="A794" s="102"/>
      <c r="B794" s="102"/>
      <c r="C794" s="102" t="s">
        <v>166</v>
      </c>
      <c r="D794" s="144" t="s">
        <v>150</v>
      </c>
      <c r="E794" s="108">
        <f>E795</f>
        <v>30</v>
      </c>
      <c r="F794" s="108">
        <f>F795</f>
        <v>0</v>
      </c>
      <c r="G794" s="107">
        <f t="shared" si="164"/>
        <v>30</v>
      </c>
      <c r="H794" s="107">
        <f>H795</f>
        <v>30</v>
      </c>
      <c r="I794" s="107">
        <f>I795</f>
        <v>0</v>
      </c>
      <c r="J794" s="107">
        <f t="shared" si="165"/>
        <v>30</v>
      </c>
      <c r="K794" s="145">
        <f t="shared" si="160"/>
        <v>100</v>
      </c>
    </row>
    <row r="795" spans="1:11" ht="18.75">
      <c r="A795" s="102"/>
      <c r="B795" s="102"/>
      <c r="C795" s="102" t="s">
        <v>167</v>
      </c>
      <c r="D795" s="144" t="s">
        <v>168</v>
      </c>
      <c r="E795" s="108">
        <f>'вкр 2014-3'!G289</f>
        <v>30</v>
      </c>
      <c r="F795" s="108">
        <f>'вкр 2014-3'!H289</f>
        <v>0</v>
      </c>
      <c r="G795" s="107">
        <f t="shared" si="164"/>
        <v>30</v>
      </c>
      <c r="H795" s="107">
        <f>'вкр 2014-3'!J289</f>
        <v>30</v>
      </c>
      <c r="I795" s="107">
        <f>'вкр 2014-3'!K289</f>
        <v>0</v>
      </c>
      <c r="J795" s="107">
        <f t="shared" si="165"/>
        <v>30</v>
      </c>
      <c r="K795" s="145">
        <f t="shared" si="160"/>
        <v>100</v>
      </c>
    </row>
    <row r="796" spans="1:11" ht="18.75">
      <c r="A796" s="141" t="s">
        <v>121</v>
      </c>
      <c r="B796" s="141"/>
      <c r="C796" s="141"/>
      <c r="D796" s="180" t="s">
        <v>234</v>
      </c>
      <c r="E796" s="106">
        <f>E797</f>
        <v>11741.093</v>
      </c>
      <c r="F796" s="106">
        <f>F797</f>
        <v>3192.4307</v>
      </c>
      <c r="G796" s="111">
        <f>E796+F796</f>
        <v>14933.523700000002</v>
      </c>
      <c r="H796" s="106">
        <f>H797</f>
        <v>10647.6675</v>
      </c>
      <c r="I796" s="106">
        <f>I797</f>
        <v>2868.6555</v>
      </c>
      <c r="J796" s="111">
        <f>H796+I796</f>
        <v>13516.323</v>
      </c>
      <c r="K796" s="143">
        <f t="shared" si="160"/>
        <v>90.50993771818234</v>
      </c>
    </row>
    <row r="797" spans="1:11" ht="18.75">
      <c r="A797" s="102" t="s">
        <v>122</v>
      </c>
      <c r="B797" s="102"/>
      <c r="C797" s="102"/>
      <c r="D797" s="144" t="s">
        <v>235</v>
      </c>
      <c r="E797" s="107">
        <f>E798+E819+E814</f>
        <v>11741.093</v>
      </c>
      <c r="F797" s="107">
        <f>F798+F819+F814</f>
        <v>3192.4307</v>
      </c>
      <c r="G797" s="112">
        <f>E797+F797</f>
        <v>14933.523700000002</v>
      </c>
      <c r="H797" s="107">
        <f>H798+H819+H814</f>
        <v>10647.6675</v>
      </c>
      <c r="I797" s="107">
        <f>I798+I819+I814</f>
        <v>2868.6555</v>
      </c>
      <c r="J797" s="112">
        <f>H797+I797</f>
        <v>13516.323</v>
      </c>
      <c r="K797" s="145">
        <f t="shared" si="160"/>
        <v>90.50993771818234</v>
      </c>
    </row>
    <row r="798" spans="1:11" ht="33.75">
      <c r="A798" s="102"/>
      <c r="B798" s="153" t="s">
        <v>410</v>
      </c>
      <c r="C798" s="153"/>
      <c r="D798" s="147" t="s">
        <v>413</v>
      </c>
      <c r="E798" s="108">
        <f aca="true" t="shared" si="167" ref="E798:I801">E799</f>
        <v>10841.093</v>
      </c>
      <c r="F798" s="108">
        <f t="shared" si="167"/>
        <v>0</v>
      </c>
      <c r="G798" s="107">
        <f aca="true" t="shared" si="168" ref="G798:G805">SUM(E798:F798)</f>
        <v>10841.093</v>
      </c>
      <c r="H798" s="107">
        <f t="shared" si="167"/>
        <v>10647.6675</v>
      </c>
      <c r="I798" s="107">
        <f t="shared" si="167"/>
        <v>0</v>
      </c>
      <c r="J798" s="107">
        <f aca="true" t="shared" si="169" ref="J798:J823">SUM(H798:I798)</f>
        <v>10647.6675</v>
      </c>
      <c r="K798" s="145">
        <f t="shared" si="160"/>
        <v>98.21581181897433</v>
      </c>
    </row>
    <row r="799" spans="1:11" ht="18.75">
      <c r="A799" s="102"/>
      <c r="B799" s="102" t="s">
        <v>435</v>
      </c>
      <c r="C799" s="102"/>
      <c r="D799" s="144" t="s">
        <v>436</v>
      </c>
      <c r="E799" s="108">
        <f>E800+E803+E806+E811</f>
        <v>10841.093</v>
      </c>
      <c r="F799" s="108">
        <f t="shared" si="167"/>
        <v>0</v>
      </c>
      <c r="G799" s="107">
        <f t="shared" si="168"/>
        <v>10841.093</v>
      </c>
      <c r="H799" s="107">
        <f>H800+H803+H806+H811</f>
        <v>10647.6675</v>
      </c>
      <c r="I799" s="107">
        <f t="shared" si="167"/>
        <v>0</v>
      </c>
      <c r="J799" s="107">
        <f t="shared" si="169"/>
        <v>10647.6675</v>
      </c>
      <c r="K799" s="145">
        <f t="shared" si="160"/>
        <v>98.21581181897433</v>
      </c>
    </row>
    <row r="800" spans="1:11" ht="33.75">
      <c r="A800" s="102"/>
      <c r="B800" s="102" t="s">
        <v>437</v>
      </c>
      <c r="C800" s="102"/>
      <c r="D800" s="146" t="s">
        <v>393</v>
      </c>
      <c r="E800" s="108">
        <f t="shared" si="167"/>
        <v>3779.703</v>
      </c>
      <c r="F800" s="108">
        <f t="shared" si="167"/>
        <v>0</v>
      </c>
      <c r="G800" s="107">
        <f t="shared" si="168"/>
        <v>3779.703</v>
      </c>
      <c r="H800" s="107">
        <f t="shared" si="167"/>
        <v>3779.703</v>
      </c>
      <c r="I800" s="107">
        <f t="shared" si="167"/>
        <v>0</v>
      </c>
      <c r="J800" s="107">
        <f t="shared" si="169"/>
        <v>3779.703</v>
      </c>
      <c r="K800" s="145">
        <f t="shared" si="160"/>
        <v>100</v>
      </c>
    </row>
    <row r="801" spans="1:11" ht="33.75">
      <c r="A801" s="102"/>
      <c r="B801" s="102"/>
      <c r="C801" s="102" t="s">
        <v>198</v>
      </c>
      <c r="D801" s="144" t="s">
        <v>340</v>
      </c>
      <c r="E801" s="109">
        <f t="shared" si="167"/>
        <v>3779.703</v>
      </c>
      <c r="F801" s="109">
        <f t="shared" si="167"/>
        <v>0</v>
      </c>
      <c r="G801" s="107">
        <f t="shared" si="168"/>
        <v>3779.703</v>
      </c>
      <c r="H801" s="112">
        <f t="shared" si="167"/>
        <v>3779.703</v>
      </c>
      <c r="I801" s="112">
        <f t="shared" si="167"/>
        <v>0</v>
      </c>
      <c r="J801" s="107">
        <f t="shared" si="169"/>
        <v>3779.703</v>
      </c>
      <c r="K801" s="145">
        <f t="shared" si="160"/>
        <v>100</v>
      </c>
    </row>
    <row r="802" spans="1:11" ht="18.75">
      <c r="A802" s="102"/>
      <c r="B802" s="102"/>
      <c r="C802" s="102" t="s">
        <v>200</v>
      </c>
      <c r="D802" s="144" t="s">
        <v>201</v>
      </c>
      <c r="E802" s="109">
        <f>'вкр 2014-3'!G296</f>
        <v>3779.703</v>
      </c>
      <c r="F802" s="109">
        <f>'вкр 2014-3'!H296</f>
        <v>0</v>
      </c>
      <c r="G802" s="107">
        <f t="shared" si="168"/>
        <v>3779.703</v>
      </c>
      <c r="H802" s="109">
        <f>'вкр 2014-3'!J296</f>
        <v>3779.703</v>
      </c>
      <c r="I802" s="109">
        <f>'вкр 2014-3'!K296</f>
        <v>0</v>
      </c>
      <c r="J802" s="107">
        <f t="shared" si="169"/>
        <v>3779.703</v>
      </c>
      <c r="K802" s="145">
        <f t="shared" si="160"/>
        <v>100</v>
      </c>
    </row>
    <row r="803" spans="1:11" ht="33.75">
      <c r="A803" s="102"/>
      <c r="B803" s="102" t="s">
        <v>439</v>
      </c>
      <c r="C803" s="102"/>
      <c r="D803" s="144" t="s">
        <v>438</v>
      </c>
      <c r="E803" s="109">
        <f aca="true" t="shared" si="170" ref="E803:I804">E804</f>
        <v>2938.19</v>
      </c>
      <c r="F803" s="109">
        <f t="shared" si="170"/>
        <v>0</v>
      </c>
      <c r="G803" s="107">
        <f t="shared" si="168"/>
        <v>2938.19</v>
      </c>
      <c r="H803" s="112">
        <f t="shared" si="170"/>
        <v>2938.19</v>
      </c>
      <c r="I803" s="112">
        <f t="shared" si="170"/>
        <v>0</v>
      </c>
      <c r="J803" s="107">
        <f t="shared" si="169"/>
        <v>2938.19</v>
      </c>
      <c r="K803" s="145">
        <f t="shared" si="160"/>
        <v>100</v>
      </c>
    </row>
    <row r="804" spans="1:11" ht="33.75">
      <c r="A804" s="102"/>
      <c r="B804" s="102"/>
      <c r="C804" s="102" t="s">
        <v>198</v>
      </c>
      <c r="D804" s="144" t="s">
        <v>340</v>
      </c>
      <c r="E804" s="109">
        <f t="shared" si="170"/>
        <v>2938.19</v>
      </c>
      <c r="F804" s="109">
        <f t="shared" si="170"/>
        <v>0</v>
      </c>
      <c r="G804" s="107">
        <f t="shared" si="168"/>
        <v>2938.19</v>
      </c>
      <c r="H804" s="112">
        <f t="shared" si="170"/>
        <v>2938.19</v>
      </c>
      <c r="I804" s="112">
        <f t="shared" si="170"/>
        <v>0</v>
      </c>
      <c r="J804" s="107">
        <f t="shared" si="169"/>
        <v>2938.19</v>
      </c>
      <c r="K804" s="145">
        <f t="shared" si="160"/>
        <v>100</v>
      </c>
    </row>
    <row r="805" spans="1:11" ht="18.75">
      <c r="A805" s="102"/>
      <c r="B805" s="102"/>
      <c r="C805" s="102" t="s">
        <v>200</v>
      </c>
      <c r="D805" s="144" t="s">
        <v>201</v>
      </c>
      <c r="E805" s="109">
        <f>'вкр 2014-3'!G299</f>
        <v>2938.19</v>
      </c>
      <c r="F805" s="109">
        <f>'вкр 2014-3'!H299</f>
        <v>0</v>
      </c>
      <c r="G805" s="107">
        <f t="shared" si="168"/>
        <v>2938.19</v>
      </c>
      <c r="H805" s="109">
        <f>'вкр 2014-3'!J299</f>
        <v>2938.19</v>
      </c>
      <c r="I805" s="109">
        <f>'вкр 2014-3'!K299</f>
        <v>0</v>
      </c>
      <c r="J805" s="107">
        <f t="shared" si="169"/>
        <v>2938.19</v>
      </c>
      <c r="K805" s="145">
        <f t="shared" si="160"/>
        <v>100</v>
      </c>
    </row>
    <row r="806" spans="1:11" ht="33.75">
      <c r="A806" s="102"/>
      <c r="B806" s="102" t="s">
        <v>440</v>
      </c>
      <c r="C806" s="102"/>
      <c r="D806" s="144" t="s">
        <v>394</v>
      </c>
      <c r="E806" s="109">
        <f>E809+E807</f>
        <v>1071.8</v>
      </c>
      <c r="F806" s="109">
        <f>F809</f>
        <v>0</v>
      </c>
      <c r="G806" s="107">
        <f aca="true" t="shared" si="171" ref="G806:G811">SUM(E806:F806)</f>
        <v>1071.8</v>
      </c>
      <c r="H806" s="112">
        <f>H809+H807</f>
        <v>1061.119</v>
      </c>
      <c r="I806" s="112">
        <f>I809</f>
        <v>0</v>
      </c>
      <c r="J806" s="107">
        <f t="shared" si="169"/>
        <v>1061.119</v>
      </c>
      <c r="K806" s="145">
        <f t="shared" si="160"/>
        <v>99.00345213659264</v>
      </c>
    </row>
    <row r="807" spans="1:11" ht="33.75">
      <c r="A807" s="102"/>
      <c r="B807" s="102"/>
      <c r="C807" s="102" t="s">
        <v>143</v>
      </c>
      <c r="D807" s="144" t="s">
        <v>14</v>
      </c>
      <c r="E807" s="109">
        <f>E808</f>
        <v>55.7</v>
      </c>
      <c r="F807" s="109">
        <f>F808</f>
        <v>0</v>
      </c>
      <c r="G807" s="107">
        <f t="shared" si="171"/>
        <v>55.7</v>
      </c>
      <c r="H807" s="112">
        <f>H808</f>
        <v>45.019</v>
      </c>
      <c r="I807" s="112">
        <f>I808</f>
        <v>0</v>
      </c>
      <c r="J807" s="107">
        <f t="shared" si="169"/>
        <v>45.019</v>
      </c>
      <c r="K807" s="145">
        <f t="shared" si="160"/>
        <v>80.82405745062836</v>
      </c>
    </row>
    <row r="808" spans="1:11" ht="33.75">
      <c r="A808" s="102"/>
      <c r="B808" s="102"/>
      <c r="C808" s="102" t="s">
        <v>145</v>
      </c>
      <c r="D808" s="144" t="s">
        <v>15</v>
      </c>
      <c r="E808" s="109">
        <f>'вкр 2014-3'!G302</f>
        <v>55.7</v>
      </c>
      <c r="F808" s="109">
        <f>'вкр 2014-3'!H302</f>
        <v>0</v>
      </c>
      <c r="G808" s="107">
        <f t="shared" si="171"/>
        <v>55.7</v>
      </c>
      <c r="H808" s="112">
        <f>'вкр 2014-3'!J302</f>
        <v>45.019</v>
      </c>
      <c r="I808" s="112">
        <f>'вкр 2014-3'!K302</f>
        <v>0</v>
      </c>
      <c r="J808" s="107">
        <f t="shared" si="169"/>
        <v>45.019</v>
      </c>
      <c r="K808" s="145">
        <f t="shared" si="160"/>
        <v>80.82405745062836</v>
      </c>
    </row>
    <row r="809" spans="1:11" ht="33.75">
      <c r="A809" s="102"/>
      <c r="B809" s="102"/>
      <c r="C809" s="102" t="s">
        <v>198</v>
      </c>
      <c r="D809" s="144" t="s">
        <v>340</v>
      </c>
      <c r="E809" s="109">
        <f>E810</f>
        <v>1016.1</v>
      </c>
      <c r="F809" s="109">
        <f>F810</f>
        <v>0</v>
      </c>
      <c r="G809" s="107">
        <f t="shared" si="171"/>
        <v>1016.1</v>
      </c>
      <c r="H809" s="112">
        <f>H810</f>
        <v>1016.1</v>
      </c>
      <c r="I809" s="112">
        <f>I810</f>
        <v>0</v>
      </c>
      <c r="J809" s="107">
        <f t="shared" si="169"/>
        <v>1016.1</v>
      </c>
      <c r="K809" s="145">
        <f t="shared" si="160"/>
        <v>100</v>
      </c>
    </row>
    <row r="810" spans="1:11" ht="18.75">
      <c r="A810" s="102"/>
      <c r="B810" s="102"/>
      <c r="C810" s="102" t="s">
        <v>200</v>
      </c>
      <c r="D810" s="144" t="s">
        <v>201</v>
      </c>
      <c r="E810" s="109">
        <f>'вкр 2014-3'!G304</f>
        <v>1016.1</v>
      </c>
      <c r="F810" s="109">
        <f>'вкр 2014-3'!H304</f>
        <v>0</v>
      </c>
      <c r="G810" s="107">
        <f t="shared" si="171"/>
        <v>1016.1</v>
      </c>
      <c r="H810" s="109">
        <f>'вкр 2014-3'!J304</f>
        <v>1016.1</v>
      </c>
      <c r="I810" s="109">
        <f>'вкр 2014-3'!K304</f>
        <v>0</v>
      </c>
      <c r="J810" s="107">
        <f t="shared" si="169"/>
        <v>1016.1</v>
      </c>
      <c r="K810" s="145">
        <f t="shared" si="160"/>
        <v>100</v>
      </c>
    </row>
    <row r="811" spans="1:11" ht="33.75">
      <c r="A811" s="102"/>
      <c r="B811" s="102" t="s">
        <v>441</v>
      </c>
      <c r="C811" s="102"/>
      <c r="D811" s="144" t="s">
        <v>459</v>
      </c>
      <c r="E811" s="108">
        <f>E812</f>
        <v>3051.4</v>
      </c>
      <c r="F811" s="108">
        <f>F812</f>
        <v>0</v>
      </c>
      <c r="G811" s="107">
        <f t="shared" si="171"/>
        <v>3051.4</v>
      </c>
      <c r="H811" s="107">
        <f>H812</f>
        <v>2868.6555</v>
      </c>
      <c r="I811" s="107">
        <f>I812</f>
        <v>0</v>
      </c>
      <c r="J811" s="107">
        <f t="shared" si="169"/>
        <v>2868.6555</v>
      </c>
      <c r="K811" s="145">
        <f t="shared" si="160"/>
        <v>94.01112604050599</v>
      </c>
    </row>
    <row r="812" spans="1:11" ht="18.75">
      <c r="A812" s="102"/>
      <c r="B812" s="102"/>
      <c r="C812" s="102" t="s">
        <v>153</v>
      </c>
      <c r="D812" s="144" t="s">
        <v>147</v>
      </c>
      <c r="E812" s="109">
        <f>E813</f>
        <v>3051.4</v>
      </c>
      <c r="F812" s="109">
        <f>F813</f>
        <v>0</v>
      </c>
      <c r="G812" s="107">
        <f aca="true" t="shared" si="172" ref="G812:G823">SUM(E812:F812)</f>
        <v>3051.4</v>
      </c>
      <c r="H812" s="112">
        <f>H813</f>
        <v>2868.6555</v>
      </c>
      <c r="I812" s="112">
        <f>I813</f>
        <v>0</v>
      </c>
      <c r="J812" s="107">
        <f t="shared" si="169"/>
        <v>2868.6555</v>
      </c>
      <c r="K812" s="145">
        <f t="shared" si="160"/>
        <v>94.01112604050599</v>
      </c>
    </row>
    <row r="813" spans="1:11" ht="50.25">
      <c r="A813" s="102"/>
      <c r="B813" s="102"/>
      <c r="C813" s="102" t="s">
        <v>247</v>
      </c>
      <c r="D813" s="144" t="s">
        <v>16</v>
      </c>
      <c r="E813" s="109">
        <f>'вкр 2014-3'!G307</f>
        <v>3051.4</v>
      </c>
      <c r="F813" s="112"/>
      <c r="G813" s="107">
        <f t="shared" si="172"/>
        <v>3051.4</v>
      </c>
      <c r="H813" s="112">
        <f>'вкр 2014-3'!J307</f>
        <v>2868.6555</v>
      </c>
      <c r="I813" s="112"/>
      <c r="J813" s="107">
        <f t="shared" si="169"/>
        <v>2868.6555</v>
      </c>
      <c r="K813" s="145">
        <f t="shared" si="160"/>
        <v>94.01112604050599</v>
      </c>
    </row>
    <row r="814" spans="1:11" ht="66.75">
      <c r="A814" s="102"/>
      <c r="B814" s="150" t="s">
        <v>407</v>
      </c>
      <c r="C814" s="102"/>
      <c r="D814" s="144" t="s">
        <v>2</v>
      </c>
      <c r="E814" s="108">
        <f aca="true" t="shared" si="173" ref="E814:I817">E815</f>
        <v>900</v>
      </c>
      <c r="F814" s="108">
        <f t="shared" si="173"/>
        <v>0</v>
      </c>
      <c r="G814" s="107">
        <f t="shared" si="172"/>
        <v>900</v>
      </c>
      <c r="H814" s="107">
        <f t="shared" si="173"/>
        <v>0</v>
      </c>
      <c r="I814" s="107">
        <f t="shared" si="173"/>
        <v>0</v>
      </c>
      <c r="J814" s="107">
        <f t="shared" si="169"/>
        <v>0</v>
      </c>
      <c r="K814" s="145">
        <f t="shared" si="160"/>
        <v>0</v>
      </c>
    </row>
    <row r="815" spans="1:11" ht="33.75">
      <c r="A815" s="102"/>
      <c r="B815" s="150" t="s">
        <v>3</v>
      </c>
      <c r="C815" s="102"/>
      <c r="D815" s="144" t="s">
        <v>4</v>
      </c>
      <c r="E815" s="108">
        <f t="shared" si="173"/>
        <v>900</v>
      </c>
      <c r="F815" s="108">
        <f t="shared" si="173"/>
        <v>0</v>
      </c>
      <c r="G815" s="107">
        <f t="shared" si="172"/>
        <v>900</v>
      </c>
      <c r="H815" s="107">
        <f t="shared" si="173"/>
        <v>0</v>
      </c>
      <c r="I815" s="107">
        <f t="shared" si="173"/>
        <v>0</v>
      </c>
      <c r="J815" s="107">
        <f t="shared" si="169"/>
        <v>0</v>
      </c>
      <c r="K815" s="145">
        <f t="shared" si="160"/>
        <v>0</v>
      </c>
    </row>
    <row r="816" spans="1:11" ht="66.75">
      <c r="A816" s="102"/>
      <c r="B816" s="102" t="s">
        <v>867</v>
      </c>
      <c r="C816" s="102"/>
      <c r="D816" s="144" t="s">
        <v>868</v>
      </c>
      <c r="E816" s="108">
        <f t="shared" si="173"/>
        <v>900</v>
      </c>
      <c r="F816" s="108">
        <f t="shared" si="173"/>
        <v>0</v>
      </c>
      <c r="G816" s="107">
        <f t="shared" si="172"/>
        <v>900</v>
      </c>
      <c r="H816" s="107">
        <f t="shared" si="173"/>
        <v>0</v>
      </c>
      <c r="I816" s="107">
        <f t="shared" si="173"/>
        <v>0</v>
      </c>
      <c r="J816" s="107">
        <f t="shared" si="169"/>
        <v>0</v>
      </c>
      <c r="K816" s="145">
        <f t="shared" si="160"/>
        <v>0</v>
      </c>
    </row>
    <row r="817" spans="1:11" ht="50.25">
      <c r="A817" s="102"/>
      <c r="B817" s="150"/>
      <c r="C817" s="102" t="s">
        <v>156</v>
      </c>
      <c r="D817" s="144" t="s">
        <v>5</v>
      </c>
      <c r="E817" s="108">
        <f t="shared" si="173"/>
        <v>900</v>
      </c>
      <c r="F817" s="108">
        <f t="shared" si="173"/>
        <v>0</v>
      </c>
      <c r="G817" s="107">
        <f t="shared" si="172"/>
        <v>900</v>
      </c>
      <c r="H817" s="107">
        <f t="shared" si="173"/>
        <v>0</v>
      </c>
      <c r="I817" s="107">
        <f t="shared" si="173"/>
        <v>0</v>
      </c>
      <c r="J817" s="107">
        <f t="shared" si="169"/>
        <v>0</v>
      </c>
      <c r="K817" s="145">
        <f t="shared" si="160"/>
        <v>0</v>
      </c>
    </row>
    <row r="818" spans="1:11" ht="18.75">
      <c r="A818" s="102"/>
      <c r="B818" s="150"/>
      <c r="C818" s="102" t="s">
        <v>158</v>
      </c>
      <c r="D818" s="144" t="s">
        <v>157</v>
      </c>
      <c r="E818" s="108">
        <f>'вкр 2014-3'!G759</f>
        <v>900</v>
      </c>
      <c r="F818" s="112"/>
      <c r="G818" s="107">
        <f t="shared" si="172"/>
        <v>900</v>
      </c>
      <c r="H818" s="108">
        <f>'вкр 2014-3'!J759</f>
        <v>0</v>
      </c>
      <c r="I818" s="112"/>
      <c r="J818" s="107">
        <f t="shared" si="169"/>
        <v>0</v>
      </c>
      <c r="K818" s="145">
        <f t="shared" si="160"/>
        <v>0</v>
      </c>
    </row>
    <row r="819" spans="1:11" ht="33.75">
      <c r="A819" s="102"/>
      <c r="B819" s="150" t="s">
        <v>464</v>
      </c>
      <c r="C819" s="102"/>
      <c r="D819" s="144" t="s">
        <v>468</v>
      </c>
      <c r="E819" s="108">
        <f>E820</f>
        <v>0</v>
      </c>
      <c r="F819" s="108">
        <f>F820</f>
        <v>3192.4307</v>
      </c>
      <c r="G819" s="107">
        <f t="shared" si="172"/>
        <v>3192.4307</v>
      </c>
      <c r="H819" s="107">
        <f>H820</f>
        <v>0</v>
      </c>
      <c r="I819" s="107">
        <f>I820</f>
        <v>2868.6555</v>
      </c>
      <c r="J819" s="107">
        <f t="shared" si="169"/>
        <v>2868.6555</v>
      </c>
      <c r="K819" s="145">
        <f t="shared" si="160"/>
        <v>89.85803513291611</v>
      </c>
    </row>
    <row r="820" spans="1:11" ht="18.75">
      <c r="A820" s="102"/>
      <c r="B820" s="150" t="s">
        <v>465</v>
      </c>
      <c r="C820" s="102"/>
      <c r="D820" s="144" t="s">
        <v>466</v>
      </c>
      <c r="E820" s="109">
        <f>E822</f>
        <v>0</v>
      </c>
      <c r="F820" s="109">
        <f>F822</f>
        <v>3192.4307</v>
      </c>
      <c r="G820" s="107">
        <f t="shared" si="172"/>
        <v>3192.4307</v>
      </c>
      <c r="H820" s="112">
        <f>H822</f>
        <v>0</v>
      </c>
      <c r="I820" s="112">
        <f>I822</f>
        <v>2868.6555</v>
      </c>
      <c r="J820" s="107">
        <f t="shared" si="169"/>
        <v>2868.6555</v>
      </c>
      <c r="K820" s="145">
        <f t="shared" si="160"/>
        <v>89.85803513291611</v>
      </c>
    </row>
    <row r="821" spans="1:11" ht="33.75">
      <c r="A821" s="102"/>
      <c r="B821" s="102" t="s">
        <v>469</v>
      </c>
      <c r="C821" s="102"/>
      <c r="D821" s="144" t="s">
        <v>879</v>
      </c>
      <c r="E821" s="109">
        <f>E822</f>
        <v>0</v>
      </c>
      <c r="F821" s="109">
        <f>F822</f>
        <v>3192.4307</v>
      </c>
      <c r="G821" s="107">
        <f t="shared" si="172"/>
        <v>3192.4307</v>
      </c>
      <c r="H821" s="112">
        <f>H822</f>
        <v>0</v>
      </c>
      <c r="I821" s="112">
        <f>I822</f>
        <v>2868.6555</v>
      </c>
      <c r="J821" s="107">
        <f t="shared" si="169"/>
        <v>2868.6555</v>
      </c>
      <c r="K821" s="145">
        <f t="shared" si="160"/>
        <v>89.85803513291611</v>
      </c>
    </row>
    <row r="822" spans="1:11" ht="18.75">
      <c r="A822" s="102"/>
      <c r="B822" s="102"/>
      <c r="C822" s="102" t="s">
        <v>153</v>
      </c>
      <c r="D822" s="144" t="s">
        <v>147</v>
      </c>
      <c r="E822" s="109">
        <f>E823</f>
        <v>0</v>
      </c>
      <c r="F822" s="109">
        <f>F823</f>
        <v>3192.4307</v>
      </c>
      <c r="G822" s="107">
        <f t="shared" si="172"/>
        <v>3192.4307</v>
      </c>
      <c r="H822" s="112">
        <f>H823</f>
        <v>0</v>
      </c>
      <c r="I822" s="112">
        <f>I823</f>
        <v>2868.6555</v>
      </c>
      <c r="J822" s="107">
        <f t="shared" si="169"/>
        <v>2868.6555</v>
      </c>
      <c r="K822" s="145">
        <f aca="true" t="shared" si="174" ref="K822:K858">J822/G822*100</f>
        <v>89.85803513291611</v>
      </c>
    </row>
    <row r="823" spans="1:11" ht="50.25">
      <c r="A823" s="102"/>
      <c r="B823" s="102"/>
      <c r="C823" s="102" t="s">
        <v>247</v>
      </c>
      <c r="D823" s="144" t="s">
        <v>16</v>
      </c>
      <c r="E823" s="109">
        <f>'вкр 2014-3'!G312</f>
        <v>0</v>
      </c>
      <c r="F823" s="109">
        <f>'вкр 2014-3'!H312</f>
        <v>3192.4307</v>
      </c>
      <c r="G823" s="107">
        <f t="shared" si="172"/>
        <v>3192.4307</v>
      </c>
      <c r="H823" s="112">
        <f>'вкр 2014-3'!J312</f>
        <v>0</v>
      </c>
      <c r="I823" s="112">
        <f>'вкр 2014-3'!K312</f>
        <v>2868.6555</v>
      </c>
      <c r="J823" s="107">
        <f t="shared" si="169"/>
        <v>2868.6555</v>
      </c>
      <c r="K823" s="145">
        <f t="shared" si="174"/>
        <v>89.85803513291611</v>
      </c>
    </row>
    <row r="824" spans="1:11" ht="18.75">
      <c r="A824" s="158" t="s">
        <v>123</v>
      </c>
      <c r="B824" s="141"/>
      <c r="C824" s="141"/>
      <c r="D824" s="180" t="s">
        <v>79</v>
      </c>
      <c r="E824" s="114">
        <f>E825</f>
        <v>560</v>
      </c>
      <c r="F824" s="114">
        <f>F825</f>
        <v>0</v>
      </c>
      <c r="G824" s="111">
        <f aca="true" t="shared" si="175" ref="G824:G829">E824+F824</f>
        <v>560</v>
      </c>
      <c r="H824" s="106">
        <f>H825</f>
        <v>560</v>
      </c>
      <c r="I824" s="106">
        <f>I825</f>
        <v>0</v>
      </c>
      <c r="J824" s="111">
        <f aca="true" t="shared" si="176" ref="J824:J829">H824+I824</f>
        <v>560</v>
      </c>
      <c r="K824" s="143">
        <f t="shared" si="174"/>
        <v>100</v>
      </c>
    </row>
    <row r="825" spans="1:11" ht="18.75">
      <c r="A825" s="149" t="s">
        <v>124</v>
      </c>
      <c r="B825" s="102"/>
      <c r="C825" s="102"/>
      <c r="D825" s="146" t="s">
        <v>78</v>
      </c>
      <c r="E825" s="108">
        <f>E826</f>
        <v>560</v>
      </c>
      <c r="F825" s="108">
        <f>F826</f>
        <v>0</v>
      </c>
      <c r="G825" s="112">
        <f t="shared" si="175"/>
        <v>560</v>
      </c>
      <c r="H825" s="107">
        <f>H826</f>
        <v>560</v>
      </c>
      <c r="I825" s="107">
        <f>I826</f>
        <v>0</v>
      </c>
      <c r="J825" s="112">
        <f t="shared" si="176"/>
        <v>560</v>
      </c>
      <c r="K825" s="145">
        <f t="shared" si="174"/>
        <v>100</v>
      </c>
    </row>
    <row r="826" spans="1:11" ht="18.75">
      <c r="A826" s="149"/>
      <c r="B826" s="102" t="s">
        <v>285</v>
      </c>
      <c r="C826" s="102"/>
      <c r="D826" s="146" t="s">
        <v>79</v>
      </c>
      <c r="E826" s="108">
        <f>E828</f>
        <v>560</v>
      </c>
      <c r="F826" s="108">
        <f>F828</f>
        <v>0</v>
      </c>
      <c r="G826" s="112">
        <f t="shared" si="175"/>
        <v>560</v>
      </c>
      <c r="H826" s="107">
        <f>H828</f>
        <v>560</v>
      </c>
      <c r="I826" s="107">
        <f>I828</f>
        <v>0</v>
      </c>
      <c r="J826" s="112">
        <f t="shared" si="176"/>
        <v>560</v>
      </c>
      <c r="K826" s="145">
        <f t="shared" si="174"/>
        <v>100</v>
      </c>
    </row>
    <row r="827" spans="1:11" ht="33.75">
      <c r="A827" s="149"/>
      <c r="B827" s="102" t="s">
        <v>513</v>
      </c>
      <c r="C827" s="141"/>
      <c r="D827" s="146" t="s">
        <v>514</v>
      </c>
      <c r="E827" s="108">
        <f>E828</f>
        <v>560</v>
      </c>
      <c r="F827" s="108">
        <f>F828</f>
        <v>0</v>
      </c>
      <c r="G827" s="112">
        <f t="shared" si="175"/>
        <v>560</v>
      </c>
      <c r="H827" s="107">
        <f>H828</f>
        <v>560</v>
      </c>
      <c r="I827" s="107">
        <f>I828</f>
        <v>0</v>
      </c>
      <c r="J827" s="112">
        <f t="shared" si="176"/>
        <v>560</v>
      </c>
      <c r="K827" s="145">
        <f t="shared" si="174"/>
        <v>100</v>
      </c>
    </row>
    <row r="828" spans="1:11" ht="33.75">
      <c r="A828" s="149"/>
      <c r="B828" s="102"/>
      <c r="C828" s="102" t="s">
        <v>198</v>
      </c>
      <c r="D828" s="144" t="s">
        <v>340</v>
      </c>
      <c r="E828" s="109">
        <f>E829</f>
        <v>560</v>
      </c>
      <c r="F828" s="109">
        <f>F829</f>
        <v>0</v>
      </c>
      <c r="G828" s="112">
        <f t="shared" si="175"/>
        <v>560</v>
      </c>
      <c r="H828" s="112">
        <f>H829</f>
        <v>560</v>
      </c>
      <c r="I828" s="112">
        <f>I829</f>
        <v>0</v>
      </c>
      <c r="J828" s="112">
        <f t="shared" si="176"/>
        <v>560</v>
      </c>
      <c r="K828" s="145">
        <f t="shared" si="174"/>
        <v>100</v>
      </c>
    </row>
    <row r="829" spans="1:11" ht="18.75">
      <c r="A829" s="149"/>
      <c r="B829" s="102"/>
      <c r="C829" s="102" t="s">
        <v>202</v>
      </c>
      <c r="D829" s="144" t="s">
        <v>203</v>
      </c>
      <c r="E829" s="109">
        <f>'вкр 2014-3'!G909</f>
        <v>560</v>
      </c>
      <c r="F829" s="109">
        <f>'вкр 2014-3'!H909</f>
        <v>0</v>
      </c>
      <c r="G829" s="112">
        <f t="shared" si="175"/>
        <v>560</v>
      </c>
      <c r="H829" s="109">
        <f>'вкр 2014-3'!J909</f>
        <v>560</v>
      </c>
      <c r="I829" s="109">
        <f>'вкр 2014-3'!K909</f>
        <v>0</v>
      </c>
      <c r="J829" s="112">
        <f t="shared" si="176"/>
        <v>560</v>
      </c>
      <c r="K829" s="145">
        <f t="shared" si="174"/>
        <v>100</v>
      </c>
    </row>
    <row r="830" spans="1:11" ht="49.5" customHeight="1">
      <c r="A830" s="141" t="s">
        <v>125</v>
      </c>
      <c r="B830" s="102"/>
      <c r="C830" s="102"/>
      <c r="D830" s="181" t="s">
        <v>344</v>
      </c>
      <c r="E830" s="106">
        <f>E831+E836</f>
        <v>19190.27817</v>
      </c>
      <c r="F830" s="106">
        <f>F831+F836</f>
        <v>9252.14902</v>
      </c>
      <c r="G830" s="111">
        <f>E830+F830</f>
        <v>28442.427190000002</v>
      </c>
      <c r="H830" s="106">
        <f>H831+H836</f>
        <v>19190.27817</v>
      </c>
      <c r="I830" s="106">
        <f>I831+I836</f>
        <v>9252.14902</v>
      </c>
      <c r="J830" s="111">
        <f>H830+I830</f>
        <v>28442.427190000002</v>
      </c>
      <c r="K830" s="143">
        <f t="shared" si="174"/>
        <v>100</v>
      </c>
    </row>
    <row r="831" spans="1:11" ht="55.5" customHeight="1">
      <c r="A831" s="102" t="s">
        <v>126</v>
      </c>
      <c r="B831" s="102"/>
      <c r="C831" s="102"/>
      <c r="D831" s="163" t="s">
        <v>822</v>
      </c>
      <c r="E831" s="107">
        <f aca="true" t="shared" si="177" ref="E831:I834">E832</f>
        <v>14107</v>
      </c>
      <c r="F831" s="107">
        <f t="shared" si="177"/>
        <v>0</v>
      </c>
      <c r="G831" s="112">
        <f>E831+F831</f>
        <v>14107</v>
      </c>
      <c r="H831" s="107">
        <f t="shared" si="177"/>
        <v>14107</v>
      </c>
      <c r="I831" s="107">
        <f t="shared" si="177"/>
        <v>0</v>
      </c>
      <c r="J831" s="112">
        <f>H831+I831</f>
        <v>14107</v>
      </c>
      <c r="K831" s="145">
        <f t="shared" si="174"/>
        <v>100</v>
      </c>
    </row>
    <row r="832" spans="1:11" ht="18.75">
      <c r="A832" s="102"/>
      <c r="B832" s="102" t="s">
        <v>276</v>
      </c>
      <c r="C832" s="102"/>
      <c r="D832" s="144" t="s">
        <v>277</v>
      </c>
      <c r="E832" s="108">
        <f t="shared" si="177"/>
        <v>14107</v>
      </c>
      <c r="F832" s="108">
        <f t="shared" si="177"/>
        <v>0</v>
      </c>
      <c r="G832" s="107">
        <f aca="true" t="shared" si="178" ref="G832:G856">SUM(E832:F832)</f>
        <v>14107</v>
      </c>
      <c r="H832" s="107">
        <f t="shared" si="177"/>
        <v>14107</v>
      </c>
      <c r="I832" s="107">
        <f t="shared" si="177"/>
        <v>0</v>
      </c>
      <c r="J832" s="107">
        <f aca="true" t="shared" si="179" ref="J832:J856">SUM(H832:I832)</f>
        <v>14107</v>
      </c>
      <c r="K832" s="145">
        <f t="shared" si="174"/>
        <v>100</v>
      </c>
    </row>
    <row r="833" spans="1:11" ht="33.75">
      <c r="A833" s="102"/>
      <c r="B833" s="102" t="s">
        <v>43</v>
      </c>
      <c r="C833" s="102"/>
      <c r="D833" s="182" t="s">
        <v>448</v>
      </c>
      <c r="E833" s="108">
        <f t="shared" si="177"/>
        <v>14107</v>
      </c>
      <c r="F833" s="108">
        <f t="shared" si="177"/>
        <v>0</v>
      </c>
      <c r="G833" s="107">
        <f t="shared" si="178"/>
        <v>14107</v>
      </c>
      <c r="H833" s="107">
        <f t="shared" si="177"/>
        <v>14107</v>
      </c>
      <c r="I833" s="107">
        <f t="shared" si="177"/>
        <v>0</v>
      </c>
      <c r="J833" s="107">
        <f t="shared" si="179"/>
        <v>14107</v>
      </c>
      <c r="K833" s="145">
        <f t="shared" si="174"/>
        <v>100</v>
      </c>
    </row>
    <row r="834" spans="1:11" ht="18.75">
      <c r="A834" s="102"/>
      <c r="B834" s="102"/>
      <c r="C834" s="102" t="s">
        <v>166</v>
      </c>
      <c r="D834" s="144" t="s">
        <v>150</v>
      </c>
      <c r="E834" s="108">
        <f t="shared" si="177"/>
        <v>14107</v>
      </c>
      <c r="F834" s="108">
        <f t="shared" si="177"/>
        <v>0</v>
      </c>
      <c r="G834" s="107">
        <f t="shared" si="178"/>
        <v>14107</v>
      </c>
      <c r="H834" s="107">
        <f t="shared" si="177"/>
        <v>14107</v>
      </c>
      <c r="I834" s="107">
        <f t="shared" si="177"/>
        <v>0</v>
      </c>
      <c r="J834" s="107">
        <f t="shared" si="179"/>
        <v>14107</v>
      </c>
      <c r="K834" s="145">
        <f t="shared" si="174"/>
        <v>100</v>
      </c>
    </row>
    <row r="835" spans="1:11" ht="18.75">
      <c r="A835" s="102"/>
      <c r="B835" s="102"/>
      <c r="C835" s="102" t="s">
        <v>170</v>
      </c>
      <c r="D835" s="144" t="s">
        <v>171</v>
      </c>
      <c r="E835" s="108">
        <f>'вкр 2014-3'!G58</f>
        <v>14107</v>
      </c>
      <c r="F835" s="108">
        <f>'вкр 2014-3'!H58</f>
        <v>0</v>
      </c>
      <c r="G835" s="107">
        <f t="shared" si="178"/>
        <v>14107</v>
      </c>
      <c r="H835" s="107">
        <f>'вкр 2014-3'!J58</f>
        <v>14107</v>
      </c>
      <c r="I835" s="107">
        <f>'вкр 2014-3'!K58</f>
        <v>0</v>
      </c>
      <c r="J835" s="107">
        <f t="shared" si="179"/>
        <v>14107</v>
      </c>
      <c r="K835" s="145">
        <f t="shared" si="174"/>
        <v>100</v>
      </c>
    </row>
    <row r="836" spans="1:11" ht="18.75">
      <c r="A836" s="102" t="s">
        <v>127</v>
      </c>
      <c r="B836" s="102"/>
      <c r="C836" s="102"/>
      <c r="D836" s="144" t="s">
        <v>173</v>
      </c>
      <c r="E836" s="108">
        <f>E850+E837+E842</f>
        <v>5083.2781700000005</v>
      </c>
      <c r="F836" s="108">
        <f>F850+F837+F842</f>
        <v>9252.14902</v>
      </c>
      <c r="G836" s="107">
        <f t="shared" si="178"/>
        <v>14335.427190000002</v>
      </c>
      <c r="H836" s="107">
        <f>H850+H842+H837</f>
        <v>5083.2781700000005</v>
      </c>
      <c r="I836" s="107">
        <f>I850+I842+I837</f>
        <v>9252.14902</v>
      </c>
      <c r="J836" s="107">
        <f t="shared" si="179"/>
        <v>14335.427190000002</v>
      </c>
      <c r="K836" s="145">
        <f t="shared" si="174"/>
        <v>100</v>
      </c>
    </row>
    <row r="837" spans="1:11" ht="50.25">
      <c r="A837" s="102"/>
      <c r="B837" s="102" t="s">
        <v>65</v>
      </c>
      <c r="C837" s="102"/>
      <c r="D837" s="144" t="s">
        <v>66</v>
      </c>
      <c r="E837" s="108">
        <f aca="true" t="shared" si="180" ref="E837:F840">E838</f>
        <v>366.41838</v>
      </c>
      <c r="F837" s="108">
        <f t="shared" si="180"/>
        <v>0</v>
      </c>
      <c r="G837" s="107">
        <f t="shared" si="178"/>
        <v>366.41838</v>
      </c>
      <c r="H837" s="107">
        <f aca="true" t="shared" si="181" ref="H837:I840">H838</f>
        <v>366.41838</v>
      </c>
      <c r="I837" s="107">
        <f t="shared" si="181"/>
        <v>0</v>
      </c>
      <c r="J837" s="107">
        <f t="shared" si="179"/>
        <v>366.41838</v>
      </c>
      <c r="K837" s="145">
        <f t="shared" si="174"/>
        <v>100</v>
      </c>
    </row>
    <row r="838" spans="1:11" ht="54" customHeight="1">
      <c r="A838" s="102"/>
      <c r="B838" s="102" t="s">
        <v>67</v>
      </c>
      <c r="C838" s="102"/>
      <c r="D838" s="144" t="s">
        <v>68</v>
      </c>
      <c r="E838" s="108">
        <f t="shared" si="180"/>
        <v>366.41838</v>
      </c>
      <c r="F838" s="108">
        <f t="shared" si="180"/>
        <v>0</v>
      </c>
      <c r="G838" s="107">
        <f t="shared" si="178"/>
        <v>366.41838</v>
      </c>
      <c r="H838" s="107">
        <f t="shared" si="181"/>
        <v>366.41838</v>
      </c>
      <c r="I838" s="107">
        <f t="shared" si="181"/>
        <v>0</v>
      </c>
      <c r="J838" s="107">
        <f t="shared" si="179"/>
        <v>366.41838</v>
      </c>
      <c r="K838" s="145">
        <f t="shared" si="174"/>
        <v>100</v>
      </c>
    </row>
    <row r="839" spans="1:11" ht="38.25" customHeight="1">
      <c r="A839" s="102"/>
      <c r="B839" s="102" t="s">
        <v>69</v>
      </c>
      <c r="C839" s="102"/>
      <c r="D839" s="144" t="s">
        <v>70</v>
      </c>
      <c r="E839" s="108">
        <f t="shared" si="180"/>
        <v>366.41838</v>
      </c>
      <c r="F839" s="108">
        <f t="shared" si="180"/>
        <v>0</v>
      </c>
      <c r="G839" s="107">
        <f t="shared" si="178"/>
        <v>366.41838</v>
      </c>
      <c r="H839" s="107">
        <f t="shared" si="181"/>
        <v>366.41838</v>
      </c>
      <c r="I839" s="107">
        <f t="shared" si="181"/>
        <v>0</v>
      </c>
      <c r="J839" s="107">
        <f t="shared" si="179"/>
        <v>366.41838</v>
      </c>
      <c r="K839" s="145">
        <f t="shared" si="174"/>
        <v>100</v>
      </c>
    </row>
    <row r="840" spans="1:11" ht="18.75">
      <c r="A840" s="102"/>
      <c r="B840" s="102"/>
      <c r="C840" s="156" t="s">
        <v>166</v>
      </c>
      <c r="D840" s="144" t="s">
        <v>150</v>
      </c>
      <c r="E840" s="108">
        <f t="shared" si="180"/>
        <v>366.41838</v>
      </c>
      <c r="F840" s="108">
        <f t="shared" si="180"/>
        <v>0</v>
      </c>
      <c r="G840" s="107">
        <f t="shared" si="178"/>
        <v>366.41838</v>
      </c>
      <c r="H840" s="107">
        <f t="shared" si="181"/>
        <v>366.41838</v>
      </c>
      <c r="I840" s="107">
        <f t="shared" si="181"/>
        <v>0</v>
      </c>
      <c r="J840" s="107">
        <f t="shared" si="179"/>
        <v>366.41838</v>
      </c>
      <c r="K840" s="145">
        <f t="shared" si="174"/>
        <v>100</v>
      </c>
    </row>
    <row r="841" spans="1:11" ht="18.75">
      <c r="A841" s="102"/>
      <c r="B841" s="102"/>
      <c r="C841" s="156" t="s">
        <v>167</v>
      </c>
      <c r="D841" s="144" t="s">
        <v>168</v>
      </c>
      <c r="E841" s="108">
        <f>'вкр 2014-3'!G319</f>
        <v>366.41838</v>
      </c>
      <c r="F841" s="108">
        <f>'вкр 2014-3'!H319</f>
        <v>0</v>
      </c>
      <c r="G841" s="107">
        <f t="shared" si="178"/>
        <v>366.41838</v>
      </c>
      <c r="H841" s="107">
        <f>'вкр 2014-3'!J319</f>
        <v>366.41838</v>
      </c>
      <c r="I841" s="107">
        <f>'вкр 2014-3'!K319</f>
        <v>0</v>
      </c>
      <c r="J841" s="107">
        <f t="shared" si="179"/>
        <v>366.41838</v>
      </c>
      <c r="K841" s="145">
        <f t="shared" si="174"/>
        <v>100</v>
      </c>
    </row>
    <row r="842" spans="1:11" ht="33.75">
      <c r="A842" s="102"/>
      <c r="B842" s="102" t="s">
        <v>464</v>
      </c>
      <c r="C842" s="102"/>
      <c r="D842" s="144" t="s">
        <v>468</v>
      </c>
      <c r="E842" s="108">
        <f>E843</f>
        <v>0</v>
      </c>
      <c r="F842" s="108">
        <f>F843</f>
        <v>9252.14902</v>
      </c>
      <c r="G842" s="107">
        <f t="shared" si="178"/>
        <v>9252.14902</v>
      </c>
      <c r="H842" s="107">
        <f>H843</f>
        <v>0</v>
      </c>
      <c r="I842" s="107">
        <f>I843</f>
        <v>9252.14902</v>
      </c>
      <c r="J842" s="107">
        <f t="shared" si="179"/>
        <v>9252.14902</v>
      </c>
      <c r="K842" s="145">
        <f t="shared" si="174"/>
        <v>100</v>
      </c>
    </row>
    <row r="843" spans="1:11" ht="18.75">
      <c r="A843" s="102"/>
      <c r="B843" s="102" t="s">
        <v>465</v>
      </c>
      <c r="C843" s="102"/>
      <c r="D843" s="144" t="s">
        <v>466</v>
      </c>
      <c r="E843" s="108">
        <f>E844+E847</f>
        <v>0</v>
      </c>
      <c r="F843" s="108">
        <f>F844+F847</f>
        <v>9252.14902</v>
      </c>
      <c r="G843" s="107">
        <f t="shared" si="178"/>
        <v>9252.14902</v>
      </c>
      <c r="H843" s="107">
        <f>H844+H847</f>
        <v>0</v>
      </c>
      <c r="I843" s="107">
        <f>I844+I847</f>
        <v>9252.14902</v>
      </c>
      <c r="J843" s="107">
        <f t="shared" si="179"/>
        <v>9252.14902</v>
      </c>
      <c r="K843" s="145">
        <f t="shared" si="174"/>
        <v>100</v>
      </c>
    </row>
    <row r="844" spans="1:11" ht="35.25" customHeight="1">
      <c r="A844" s="102"/>
      <c r="B844" s="183" t="s">
        <v>480</v>
      </c>
      <c r="C844" s="167"/>
      <c r="D844" s="157" t="s">
        <v>353</v>
      </c>
      <c r="E844" s="108">
        <f>E845</f>
        <v>0</v>
      </c>
      <c r="F844" s="108">
        <f>F845</f>
        <v>8058.24902</v>
      </c>
      <c r="G844" s="107">
        <f t="shared" si="178"/>
        <v>8058.24902</v>
      </c>
      <c r="H844" s="107">
        <f>H845</f>
        <v>0</v>
      </c>
      <c r="I844" s="107">
        <f>I845</f>
        <v>8058.24902</v>
      </c>
      <c r="J844" s="107">
        <f t="shared" si="179"/>
        <v>8058.24902</v>
      </c>
      <c r="K844" s="145">
        <f t="shared" si="174"/>
        <v>100</v>
      </c>
    </row>
    <row r="845" spans="1:11" ht="18.75">
      <c r="A845" s="102"/>
      <c r="B845" s="183"/>
      <c r="C845" s="156" t="s">
        <v>166</v>
      </c>
      <c r="D845" s="144" t="s">
        <v>150</v>
      </c>
      <c r="E845" s="108">
        <f>E846</f>
        <v>0</v>
      </c>
      <c r="F845" s="108">
        <f>F846</f>
        <v>8058.24902</v>
      </c>
      <c r="G845" s="107">
        <f t="shared" si="178"/>
        <v>8058.24902</v>
      </c>
      <c r="H845" s="107">
        <f>H846</f>
        <v>0</v>
      </c>
      <c r="I845" s="107">
        <f>I846</f>
        <v>8058.24902</v>
      </c>
      <c r="J845" s="107">
        <f t="shared" si="179"/>
        <v>8058.24902</v>
      </c>
      <c r="K845" s="145">
        <f t="shared" si="174"/>
        <v>100</v>
      </c>
    </row>
    <row r="846" spans="1:11" ht="18.75">
      <c r="A846" s="102"/>
      <c r="B846" s="183"/>
      <c r="C846" s="156" t="s">
        <v>167</v>
      </c>
      <c r="D846" s="144" t="s">
        <v>168</v>
      </c>
      <c r="E846" s="108">
        <f>'вкр 2014-3'!G324</f>
        <v>0</v>
      </c>
      <c r="F846" s="108">
        <f>'вкр 2014-3'!H324</f>
        <v>8058.24902</v>
      </c>
      <c r="G846" s="107">
        <f t="shared" si="178"/>
        <v>8058.24902</v>
      </c>
      <c r="H846" s="107">
        <f>'вкр 2014-3'!J324</f>
        <v>0</v>
      </c>
      <c r="I846" s="107">
        <f>'вкр 2014-3'!K324</f>
        <v>8058.24902</v>
      </c>
      <c r="J846" s="107">
        <f t="shared" si="179"/>
        <v>8058.24902</v>
      </c>
      <c r="K846" s="145">
        <f t="shared" si="174"/>
        <v>100</v>
      </c>
    </row>
    <row r="847" spans="1:11" ht="83.25">
      <c r="A847" s="102"/>
      <c r="B847" s="183" t="s">
        <v>475</v>
      </c>
      <c r="C847" s="156"/>
      <c r="D847" s="157" t="s">
        <v>530</v>
      </c>
      <c r="E847" s="108">
        <f>E848</f>
        <v>0</v>
      </c>
      <c r="F847" s="108">
        <f>F848</f>
        <v>1193.9</v>
      </c>
      <c r="G847" s="107">
        <f t="shared" si="178"/>
        <v>1193.9</v>
      </c>
      <c r="H847" s="107">
        <f>H848</f>
        <v>0</v>
      </c>
      <c r="I847" s="107">
        <f>I848</f>
        <v>1193.9</v>
      </c>
      <c r="J847" s="107">
        <f t="shared" si="179"/>
        <v>1193.9</v>
      </c>
      <c r="K847" s="145">
        <f t="shared" si="174"/>
        <v>100</v>
      </c>
    </row>
    <row r="848" spans="1:11" ht="18.75">
      <c r="A848" s="102"/>
      <c r="B848" s="183"/>
      <c r="C848" s="156" t="s">
        <v>166</v>
      </c>
      <c r="D848" s="144" t="s">
        <v>150</v>
      </c>
      <c r="E848" s="108">
        <f>E849</f>
        <v>0</v>
      </c>
      <c r="F848" s="108">
        <f>F849</f>
        <v>1193.9</v>
      </c>
      <c r="G848" s="107">
        <f t="shared" si="178"/>
        <v>1193.9</v>
      </c>
      <c r="H848" s="107">
        <f>H849</f>
        <v>0</v>
      </c>
      <c r="I848" s="107">
        <f>I849</f>
        <v>1193.9</v>
      </c>
      <c r="J848" s="107">
        <f t="shared" si="179"/>
        <v>1193.9</v>
      </c>
      <c r="K848" s="145">
        <f t="shared" si="174"/>
        <v>100</v>
      </c>
    </row>
    <row r="849" spans="1:11" ht="18.75">
      <c r="A849" s="102"/>
      <c r="B849" s="102"/>
      <c r="C849" s="156" t="s">
        <v>167</v>
      </c>
      <c r="D849" s="144" t="s">
        <v>168</v>
      </c>
      <c r="E849" s="108">
        <f>'вкр 2014-3'!G327</f>
        <v>0</v>
      </c>
      <c r="F849" s="108">
        <f>'вкр 2014-3'!H327</f>
        <v>1193.9</v>
      </c>
      <c r="G849" s="107">
        <f t="shared" si="178"/>
        <v>1193.9</v>
      </c>
      <c r="H849" s="107">
        <f>'вкр 2014-3'!J327</f>
        <v>0</v>
      </c>
      <c r="I849" s="107">
        <f>'вкр 2014-3'!K327</f>
        <v>1193.9</v>
      </c>
      <c r="J849" s="107">
        <f t="shared" si="179"/>
        <v>1193.9</v>
      </c>
      <c r="K849" s="145">
        <f t="shared" si="174"/>
        <v>100</v>
      </c>
    </row>
    <row r="850" spans="1:11" ht="18.75">
      <c r="A850" s="102"/>
      <c r="B850" s="102" t="s">
        <v>276</v>
      </c>
      <c r="C850" s="102"/>
      <c r="D850" s="144" t="s">
        <v>277</v>
      </c>
      <c r="E850" s="108">
        <f>E851+E854</f>
        <v>4716.85979</v>
      </c>
      <c r="F850" s="108">
        <f aca="true" t="shared" si="182" ref="E850:F852">F851</f>
        <v>0</v>
      </c>
      <c r="G850" s="107">
        <f t="shared" si="178"/>
        <v>4716.85979</v>
      </c>
      <c r="H850" s="107">
        <f>H851+H854</f>
        <v>4716.85979</v>
      </c>
      <c r="I850" s="107">
        <f aca="true" t="shared" si="183" ref="H850:I852">I851</f>
        <v>0</v>
      </c>
      <c r="J850" s="107">
        <f t="shared" si="179"/>
        <v>4716.85979</v>
      </c>
      <c r="K850" s="145">
        <f t="shared" si="174"/>
        <v>100</v>
      </c>
    </row>
    <row r="851" spans="1:11" ht="18.75">
      <c r="A851" s="102"/>
      <c r="B851" s="102" t="s">
        <v>40</v>
      </c>
      <c r="C851" s="102"/>
      <c r="D851" s="144" t="s">
        <v>279</v>
      </c>
      <c r="E851" s="108">
        <f t="shared" si="182"/>
        <v>2832</v>
      </c>
      <c r="F851" s="108">
        <f t="shared" si="182"/>
        <v>0</v>
      </c>
      <c r="G851" s="107">
        <f t="shared" si="178"/>
        <v>2832</v>
      </c>
      <c r="H851" s="107">
        <f t="shared" si="183"/>
        <v>2832</v>
      </c>
      <c r="I851" s="107">
        <f t="shared" si="183"/>
        <v>0</v>
      </c>
      <c r="J851" s="107">
        <f t="shared" si="179"/>
        <v>2832</v>
      </c>
      <c r="K851" s="145">
        <f t="shared" si="174"/>
        <v>100</v>
      </c>
    </row>
    <row r="852" spans="1:11" ht="18.75">
      <c r="A852" s="102"/>
      <c r="B852" s="102"/>
      <c r="C852" s="102" t="s">
        <v>166</v>
      </c>
      <c r="D852" s="144" t="s">
        <v>150</v>
      </c>
      <c r="E852" s="108">
        <f t="shared" si="182"/>
        <v>2832</v>
      </c>
      <c r="F852" s="108">
        <f t="shared" si="182"/>
        <v>0</v>
      </c>
      <c r="G852" s="107">
        <f t="shared" si="178"/>
        <v>2832</v>
      </c>
      <c r="H852" s="107">
        <f t="shared" si="183"/>
        <v>2832</v>
      </c>
      <c r="I852" s="107">
        <f t="shared" si="183"/>
        <v>0</v>
      </c>
      <c r="J852" s="107">
        <f t="shared" si="179"/>
        <v>2832</v>
      </c>
      <c r="K852" s="145">
        <f t="shared" si="174"/>
        <v>100</v>
      </c>
    </row>
    <row r="853" spans="1:11" ht="18.75">
      <c r="A853" s="102"/>
      <c r="B853" s="102"/>
      <c r="C853" s="102" t="s">
        <v>167</v>
      </c>
      <c r="D853" s="144" t="s">
        <v>168</v>
      </c>
      <c r="E853" s="108">
        <f>'вкр 2014-3'!G63</f>
        <v>2832</v>
      </c>
      <c r="F853" s="108">
        <f>'вкр 2014-3'!H63</f>
        <v>0</v>
      </c>
      <c r="G853" s="107">
        <f t="shared" si="178"/>
        <v>2832</v>
      </c>
      <c r="H853" s="107">
        <f>'вкр 2014-3'!J63</f>
        <v>2832</v>
      </c>
      <c r="I853" s="107">
        <f>'вкр 2014-3'!K63</f>
        <v>0</v>
      </c>
      <c r="J853" s="107">
        <f t="shared" si="179"/>
        <v>2832</v>
      </c>
      <c r="K853" s="145">
        <f t="shared" si="174"/>
        <v>100</v>
      </c>
    </row>
    <row r="854" spans="1:11" ht="18.75">
      <c r="A854" s="102"/>
      <c r="B854" s="102" t="s">
        <v>46</v>
      </c>
      <c r="C854" s="102"/>
      <c r="D854" s="144" t="s">
        <v>174</v>
      </c>
      <c r="E854" s="108">
        <f>E855</f>
        <v>1884.85979</v>
      </c>
      <c r="F854" s="108">
        <f>F855</f>
        <v>0</v>
      </c>
      <c r="G854" s="107">
        <f t="shared" si="178"/>
        <v>1884.85979</v>
      </c>
      <c r="H854" s="107">
        <f>H855</f>
        <v>1884.85979</v>
      </c>
      <c r="I854" s="107">
        <f>I855</f>
        <v>0</v>
      </c>
      <c r="J854" s="107">
        <f t="shared" si="179"/>
        <v>1884.85979</v>
      </c>
      <c r="K854" s="145">
        <f t="shared" si="174"/>
        <v>100</v>
      </c>
    </row>
    <row r="855" spans="1:11" ht="18.75">
      <c r="A855" s="102"/>
      <c r="B855" s="102"/>
      <c r="C855" s="102" t="s">
        <v>166</v>
      </c>
      <c r="D855" s="144" t="s">
        <v>150</v>
      </c>
      <c r="E855" s="108">
        <f>E856</f>
        <v>1884.85979</v>
      </c>
      <c r="F855" s="108">
        <f>F856</f>
        <v>0</v>
      </c>
      <c r="G855" s="107">
        <f t="shared" si="178"/>
        <v>1884.85979</v>
      </c>
      <c r="H855" s="107">
        <f>H856</f>
        <v>1884.85979</v>
      </c>
      <c r="I855" s="107">
        <f>I856</f>
        <v>0</v>
      </c>
      <c r="J855" s="107">
        <f t="shared" si="179"/>
        <v>1884.85979</v>
      </c>
      <c r="K855" s="145">
        <f t="shared" si="174"/>
        <v>100</v>
      </c>
    </row>
    <row r="856" spans="1:11" ht="18.75">
      <c r="A856" s="102"/>
      <c r="B856" s="102"/>
      <c r="C856" s="102" t="s">
        <v>167</v>
      </c>
      <c r="D856" s="144" t="s">
        <v>168</v>
      </c>
      <c r="E856" s="108">
        <f>'вкр 2014-3'!G68</f>
        <v>1884.85979</v>
      </c>
      <c r="F856" s="107"/>
      <c r="G856" s="107">
        <f t="shared" si="178"/>
        <v>1884.85979</v>
      </c>
      <c r="H856" s="107">
        <f>'вкр 2014-3'!J68</f>
        <v>1884.85979</v>
      </c>
      <c r="I856" s="107"/>
      <c r="J856" s="107">
        <f t="shared" si="179"/>
        <v>1884.85979</v>
      </c>
      <c r="K856" s="145">
        <f t="shared" si="174"/>
        <v>100</v>
      </c>
    </row>
    <row r="857" spans="1:11" ht="18.75">
      <c r="A857" s="102"/>
      <c r="B857" s="102"/>
      <c r="C857" s="102"/>
      <c r="E857" s="108"/>
      <c r="F857" s="108"/>
      <c r="G857" s="106"/>
      <c r="H857" s="107"/>
      <c r="I857" s="107"/>
      <c r="J857" s="106"/>
      <c r="K857" s="145"/>
    </row>
    <row r="858" spans="1:11" ht="18.75">
      <c r="A858" s="153"/>
      <c r="B858" s="149"/>
      <c r="C858" s="153"/>
      <c r="D858" s="184" t="s">
        <v>128</v>
      </c>
      <c r="E858" s="111">
        <f aca="true" t="shared" si="184" ref="E858:J858">E10+E201+E215+E392+E624+E675+E687+E830+E350+E796+E824</f>
        <v>224950.33382</v>
      </c>
      <c r="F858" s="111">
        <f t="shared" si="184"/>
        <v>303456.58677000005</v>
      </c>
      <c r="G858" s="111">
        <f t="shared" si="184"/>
        <v>528406.92059</v>
      </c>
      <c r="H858" s="111">
        <f t="shared" si="184"/>
        <v>214115.22350000002</v>
      </c>
      <c r="I858" s="111">
        <f t="shared" si="184"/>
        <v>266896.23468999995</v>
      </c>
      <c r="J858" s="111">
        <f t="shared" si="184"/>
        <v>481011.45819000003</v>
      </c>
      <c r="K858" s="143">
        <f t="shared" si="174"/>
        <v>91.03049930779108</v>
      </c>
    </row>
    <row r="861" spans="5:10" ht="18.75">
      <c r="E861" s="116"/>
      <c r="F861" s="185"/>
      <c r="G861" s="123"/>
      <c r="H861" s="123"/>
      <c r="I861" s="123"/>
      <c r="J861" s="123"/>
    </row>
    <row r="863" spans="5:10" ht="18.75">
      <c r="E863" s="117"/>
      <c r="F863" s="117"/>
      <c r="G863" s="124"/>
      <c r="H863" s="124"/>
      <c r="I863" s="124"/>
      <c r="J863" s="124"/>
    </row>
  </sheetData>
  <sheetProtection/>
  <mergeCells count="1">
    <mergeCell ref="A6:K6"/>
  </mergeCells>
  <printOptions/>
  <pageMargins left="0.984251968503937" right="0.3937007874015748" top="0.7874015748031497" bottom="0.7874015748031497" header="0.1968503937007874" footer="0"/>
  <pageSetup fitToHeight="0" fitToWidth="1" horizontalDpi="600" verticalDpi="600" orientation="portrait" paperSize="9" scale="6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961"/>
  <sheetViews>
    <sheetView zoomScale="60" zoomScaleNormal="60" workbookViewId="0" topLeftCell="A1">
      <selection activeCell="W11" sqref="W11"/>
    </sheetView>
  </sheetViews>
  <sheetFormatPr defaultColWidth="9.140625" defaultRowHeight="12.75"/>
  <cols>
    <col min="1" max="1" width="8.8515625" style="131" customWidth="1"/>
    <col min="2" max="2" width="9.00390625" style="131" customWidth="1"/>
    <col min="3" max="3" width="8.28125" style="131" customWidth="1"/>
    <col min="4" max="4" width="14.28125" style="126" customWidth="1"/>
    <col min="5" max="5" width="6.8515625" style="126" customWidth="1"/>
    <col min="6" max="6" width="49.8515625" style="204" customWidth="1"/>
    <col min="7" max="7" width="14.421875" style="123" hidden="1" customWidth="1"/>
    <col min="8" max="8" width="17.421875" style="185" hidden="1" customWidth="1"/>
    <col min="9" max="9" width="16.00390625" style="123" customWidth="1"/>
    <col min="10" max="10" width="0.13671875" style="123" hidden="1" customWidth="1"/>
    <col min="11" max="11" width="18.8515625" style="185" hidden="1" customWidth="1"/>
    <col min="12" max="12" width="15.28125" style="123" bestFit="1" customWidth="1"/>
    <col min="13" max="13" width="17.00390625" style="203" customWidth="1"/>
    <col min="14" max="16384" width="9.140625" style="131" customWidth="1"/>
  </cols>
  <sheetData>
    <row r="1" spans="12:13" ht="18.75">
      <c r="L1" s="115"/>
      <c r="M1" s="130" t="s">
        <v>0</v>
      </c>
    </row>
    <row r="2" spans="12:13" ht="18.75">
      <c r="L2" s="115"/>
      <c r="M2" s="130" t="s">
        <v>849</v>
      </c>
    </row>
    <row r="3" spans="12:13" ht="18.75">
      <c r="L3" s="115"/>
      <c r="M3" s="130" t="s">
        <v>850</v>
      </c>
    </row>
    <row r="4" spans="12:13" ht="18.75">
      <c r="L4" s="115"/>
      <c r="M4" s="132" t="s">
        <v>916</v>
      </c>
    </row>
    <row r="5" spans="7:13" ht="18.75">
      <c r="G5" s="229"/>
      <c r="H5" s="229"/>
      <c r="I5" s="229"/>
      <c r="J5" s="229"/>
      <c r="K5" s="229"/>
      <c r="L5" s="229"/>
      <c r="M5" s="229"/>
    </row>
    <row r="6" spans="7:13" ht="18.75">
      <c r="G6" s="186"/>
      <c r="H6" s="186"/>
      <c r="I6" s="186"/>
      <c r="J6" s="186"/>
      <c r="K6" s="186"/>
      <c r="L6" s="186"/>
      <c r="M6" s="186"/>
    </row>
    <row r="7" spans="1:13" ht="39.75" customHeight="1">
      <c r="A7" s="232" t="s">
        <v>889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</row>
    <row r="8" spans="9:13" ht="18.75">
      <c r="I8" s="119"/>
      <c r="M8" s="119" t="s">
        <v>461</v>
      </c>
    </row>
    <row r="9" spans="1:13" s="188" customFormat="1" ht="54" customHeight="1">
      <c r="A9" s="136" t="s">
        <v>129</v>
      </c>
      <c r="B9" s="230" t="s">
        <v>130</v>
      </c>
      <c r="C9" s="231"/>
      <c r="D9" s="136" t="s">
        <v>131</v>
      </c>
      <c r="E9" s="136" t="s">
        <v>132</v>
      </c>
      <c r="F9" s="136" t="s">
        <v>133</v>
      </c>
      <c r="G9" s="125" t="s">
        <v>134</v>
      </c>
      <c r="H9" s="138" t="s">
        <v>86</v>
      </c>
      <c r="I9" s="125" t="s">
        <v>859</v>
      </c>
      <c r="J9" s="125" t="s">
        <v>134</v>
      </c>
      <c r="K9" s="138" t="s">
        <v>86</v>
      </c>
      <c r="L9" s="125" t="s">
        <v>571</v>
      </c>
      <c r="M9" s="187" t="s">
        <v>860</v>
      </c>
    </row>
    <row r="10" spans="1:13" s="139" customFormat="1" ht="18.75">
      <c r="A10" s="189">
        <v>1</v>
      </c>
      <c r="B10" s="189">
        <v>2</v>
      </c>
      <c r="C10" s="190">
        <v>3</v>
      </c>
      <c r="D10" s="102">
        <v>4</v>
      </c>
      <c r="E10" s="105">
        <v>5</v>
      </c>
      <c r="F10" s="105">
        <v>6</v>
      </c>
      <c r="G10" s="191">
        <v>7</v>
      </c>
      <c r="H10" s="189">
        <v>8</v>
      </c>
      <c r="I10" s="191">
        <v>7</v>
      </c>
      <c r="J10" s="191">
        <v>7</v>
      </c>
      <c r="K10" s="191">
        <v>8</v>
      </c>
      <c r="L10" s="191">
        <v>8</v>
      </c>
      <c r="M10" s="192">
        <v>9</v>
      </c>
    </row>
    <row r="11" spans="1:13" ht="59.25" customHeight="1">
      <c r="A11" s="193" t="s">
        <v>135</v>
      </c>
      <c r="B11" s="162"/>
      <c r="C11" s="162"/>
      <c r="D11" s="102"/>
      <c r="E11" s="102"/>
      <c r="F11" s="205" t="s">
        <v>269</v>
      </c>
      <c r="G11" s="106">
        <f>G12+G53</f>
        <v>24668.879790000003</v>
      </c>
      <c r="H11" s="106">
        <f>H12+H53</f>
        <v>224.31</v>
      </c>
      <c r="I11" s="106">
        <f>SUM(G11:H11)</f>
        <v>24893.189790000004</v>
      </c>
      <c r="J11" s="106">
        <f>J12+J53</f>
        <v>24668.871790000005</v>
      </c>
      <c r="K11" s="106">
        <f>K12+K53</f>
        <v>224.31</v>
      </c>
      <c r="L11" s="106">
        <f>SUM(J11:K11)</f>
        <v>24893.181790000006</v>
      </c>
      <c r="M11" s="194">
        <f>L11/I11*100</f>
        <v>99.99996786269632</v>
      </c>
    </row>
    <row r="12" spans="1:13" ht="18.75">
      <c r="A12" s="162"/>
      <c r="B12" s="162" t="s">
        <v>136</v>
      </c>
      <c r="C12" s="162"/>
      <c r="D12" s="102"/>
      <c r="E12" s="102"/>
      <c r="F12" s="206" t="s">
        <v>137</v>
      </c>
      <c r="G12" s="107">
        <f>G13+G44</f>
        <v>5845.02</v>
      </c>
      <c r="H12" s="107">
        <f>H13+H44</f>
        <v>224.31</v>
      </c>
      <c r="I12" s="107">
        <f>SUM(G12:H12)</f>
        <v>6069.330000000001</v>
      </c>
      <c r="J12" s="107">
        <f>J13+J44</f>
        <v>5845.012000000001</v>
      </c>
      <c r="K12" s="107">
        <f>K13+K44</f>
        <v>224.31</v>
      </c>
      <c r="L12" s="107">
        <f>SUM(J12:K12)</f>
        <v>6069.322000000001</v>
      </c>
      <c r="M12" s="155">
        <f aca="true" t="shared" si="0" ref="M12:M63">L12/I12*100</f>
        <v>99.99986818973429</v>
      </c>
    </row>
    <row r="13" spans="1:13" ht="75">
      <c r="A13" s="162"/>
      <c r="B13" s="162"/>
      <c r="C13" s="162" t="s">
        <v>138</v>
      </c>
      <c r="D13" s="102"/>
      <c r="E13" s="102"/>
      <c r="F13" s="150" t="s">
        <v>817</v>
      </c>
      <c r="G13" s="107">
        <f>G14+G22</f>
        <v>5845.02</v>
      </c>
      <c r="H13" s="108">
        <f>H14+H22</f>
        <v>10.5</v>
      </c>
      <c r="I13" s="107">
        <f>SUM(G13:H13)</f>
        <v>5855.52</v>
      </c>
      <c r="J13" s="107">
        <f>J14+J22</f>
        <v>5845.012000000001</v>
      </c>
      <c r="K13" s="108">
        <f>K14+K22</f>
        <v>10.5</v>
      </c>
      <c r="L13" s="107">
        <f>SUM(J13:K13)</f>
        <v>5855.512000000001</v>
      </c>
      <c r="M13" s="155">
        <f t="shared" si="0"/>
        <v>99.99986337677952</v>
      </c>
    </row>
    <row r="14" spans="1:13" ht="56.25">
      <c r="A14" s="162"/>
      <c r="B14" s="162"/>
      <c r="C14" s="162"/>
      <c r="D14" s="102" t="s">
        <v>271</v>
      </c>
      <c r="E14" s="102"/>
      <c r="F14" s="206" t="s">
        <v>272</v>
      </c>
      <c r="G14" s="107">
        <f>G15</f>
        <v>5789.02</v>
      </c>
      <c r="H14" s="108">
        <f>H15</f>
        <v>0</v>
      </c>
      <c r="I14" s="107">
        <f>SUM(G14:H14)</f>
        <v>5789.02</v>
      </c>
      <c r="J14" s="107">
        <f>J15</f>
        <v>5789.012000000001</v>
      </c>
      <c r="K14" s="108">
        <f>K15</f>
        <v>0</v>
      </c>
      <c r="L14" s="107">
        <f>SUM(J14:K14)</f>
        <v>5789.012000000001</v>
      </c>
      <c r="M14" s="155">
        <f t="shared" si="0"/>
        <v>99.99986180735254</v>
      </c>
    </row>
    <row r="15" spans="1:13" ht="37.5">
      <c r="A15" s="162"/>
      <c r="B15" s="162"/>
      <c r="C15" s="162"/>
      <c r="D15" s="102" t="s">
        <v>273</v>
      </c>
      <c r="E15" s="102"/>
      <c r="F15" s="150" t="s">
        <v>274</v>
      </c>
      <c r="G15" s="107">
        <f>G16+G18+G20</f>
        <v>5789.02</v>
      </c>
      <c r="H15" s="108">
        <f>H16+H18+H20</f>
        <v>0</v>
      </c>
      <c r="I15" s="107">
        <f>SUM(G15:H15)</f>
        <v>5789.02</v>
      </c>
      <c r="J15" s="107">
        <f>J16+J18+J20</f>
        <v>5789.012000000001</v>
      </c>
      <c r="K15" s="108">
        <f>K16+K18+K20</f>
        <v>0</v>
      </c>
      <c r="L15" s="107">
        <f>SUM(J15:K15)</f>
        <v>5789.012000000001</v>
      </c>
      <c r="M15" s="155">
        <f t="shared" si="0"/>
        <v>99.99986180735254</v>
      </c>
    </row>
    <row r="16" spans="1:13" ht="131.25">
      <c r="A16" s="162"/>
      <c r="B16" s="162"/>
      <c r="C16" s="162"/>
      <c r="D16" s="102"/>
      <c r="E16" s="102" t="s">
        <v>139</v>
      </c>
      <c r="F16" s="150" t="s">
        <v>11</v>
      </c>
      <c r="G16" s="107">
        <f>G17</f>
        <v>5515.627</v>
      </c>
      <c r="H16" s="108">
        <f>H17</f>
        <v>0</v>
      </c>
      <c r="I16" s="112">
        <f aca="true" t="shared" si="1" ref="I16:I21">G16+H16</f>
        <v>5515.627</v>
      </c>
      <c r="J16" s="107">
        <f>J17</f>
        <v>5515.627</v>
      </c>
      <c r="K16" s="108">
        <f>K17</f>
        <v>0</v>
      </c>
      <c r="L16" s="112">
        <f aca="true" t="shared" si="2" ref="L16:L21">J16+K16</f>
        <v>5515.627</v>
      </c>
      <c r="M16" s="155">
        <f t="shared" si="0"/>
        <v>100</v>
      </c>
    </row>
    <row r="17" spans="1:13" ht="56.25">
      <c r="A17" s="162"/>
      <c r="B17" s="162"/>
      <c r="C17" s="162"/>
      <c r="D17" s="102"/>
      <c r="E17" s="102" t="s">
        <v>141</v>
      </c>
      <c r="F17" s="217" t="s">
        <v>12</v>
      </c>
      <c r="G17" s="107">
        <v>5515.627</v>
      </c>
      <c r="H17" s="108">
        <v>0</v>
      </c>
      <c r="I17" s="112">
        <f t="shared" si="1"/>
        <v>5515.627</v>
      </c>
      <c r="J17" s="107">
        <v>5515.627</v>
      </c>
      <c r="K17" s="108">
        <v>0</v>
      </c>
      <c r="L17" s="112">
        <f t="shared" si="2"/>
        <v>5515.627</v>
      </c>
      <c r="M17" s="155">
        <f t="shared" si="0"/>
        <v>100</v>
      </c>
    </row>
    <row r="18" spans="1:13" ht="35.25" customHeight="1">
      <c r="A18" s="162"/>
      <c r="B18" s="162"/>
      <c r="C18" s="162"/>
      <c r="D18" s="102"/>
      <c r="E18" s="102" t="s">
        <v>143</v>
      </c>
      <c r="F18" s="150" t="s">
        <v>14</v>
      </c>
      <c r="G18" s="107">
        <f>G19</f>
        <v>249.138</v>
      </c>
      <c r="H18" s="108">
        <f>H19</f>
        <v>0</v>
      </c>
      <c r="I18" s="112">
        <f t="shared" si="1"/>
        <v>249.138</v>
      </c>
      <c r="J18" s="107">
        <f>J19</f>
        <v>249.138</v>
      </c>
      <c r="K18" s="108">
        <f>K19</f>
        <v>0</v>
      </c>
      <c r="L18" s="112">
        <f t="shared" si="2"/>
        <v>249.138</v>
      </c>
      <c r="M18" s="155">
        <f t="shared" si="0"/>
        <v>100</v>
      </c>
    </row>
    <row r="19" spans="1:13" ht="56.25">
      <c r="A19" s="162"/>
      <c r="B19" s="162"/>
      <c r="C19" s="162"/>
      <c r="D19" s="102"/>
      <c r="E19" s="102" t="s">
        <v>145</v>
      </c>
      <c r="F19" s="150" t="s">
        <v>15</v>
      </c>
      <c r="G19" s="107">
        <v>249.138</v>
      </c>
      <c r="H19" s="108"/>
      <c r="I19" s="112">
        <f t="shared" si="1"/>
        <v>249.138</v>
      </c>
      <c r="J19" s="107">
        <v>249.138</v>
      </c>
      <c r="K19" s="108"/>
      <c r="L19" s="112">
        <f t="shared" si="2"/>
        <v>249.138</v>
      </c>
      <c r="M19" s="155">
        <f t="shared" si="0"/>
        <v>100</v>
      </c>
    </row>
    <row r="20" spans="1:13" ht="18.75">
      <c r="A20" s="162"/>
      <c r="B20" s="162"/>
      <c r="C20" s="162"/>
      <c r="D20" s="102"/>
      <c r="E20" s="102" t="s">
        <v>146</v>
      </c>
      <c r="F20" s="150" t="s">
        <v>147</v>
      </c>
      <c r="G20" s="107">
        <f>G21</f>
        <v>24.255</v>
      </c>
      <c r="H20" s="108">
        <f>H21</f>
        <v>0</v>
      </c>
      <c r="I20" s="112">
        <f t="shared" si="1"/>
        <v>24.255</v>
      </c>
      <c r="J20" s="107">
        <f>J21</f>
        <v>24.247</v>
      </c>
      <c r="K20" s="108">
        <f>K21</f>
        <v>0</v>
      </c>
      <c r="L20" s="112">
        <f t="shared" si="2"/>
        <v>24.247</v>
      </c>
      <c r="M20" s="155">
        <f t="shared" si="0"/>
        <v>99.96701710987426</v>
      </c>
    </row>
    <row r="21" spans="1:13" ht="21" customHeight="1">
      <c r="A21" s="162"/>
      <c r="B21" s="162"/>
      <c r="C21" s="162"/>
      <c r="D21" s="102"/>
      <c r="E21" s="102" t="s">
        <v>148</v>
      </c>
      <c r="F21" s="150" t="s">
        <v>17</v>
      </c>
      <c r="G21" s="107">
        <v>24.255</v>
      </c>
      <c r="H21" s="108">
        <v>0</v>
      </c>
      <c r="I21" s="112">
        <f t="shared" si="1"/>
        <v>24.255</v>
      </c>
      <c r="J21" s="107">
        <v>24.247</v>
      </c>
      <c r="K21" s="108">
        <v>0</v>
      </c>
      <c r="L21" s="112">
        <f t="shared" si="2"/>
        <v>24.247</v>
      </c>
      <c r="M21" s="155">
        <f t="shared" si="0"/>
        <v>99.96701710987426</v>
      </c>
    </row>
    <row r="22" spans="1:13" ht="56.25">
      <c r="A22" s="162"/>
      <c r="B22" s="162"/>
      <c r="C22" s="162"/>
      <c r="D22" s="102" t="s">
        <v>464</v>
      </c>
      <c r="E22" s="102"/>
      <c r="F22" s="150" t="s">
        <v>468</v>
      </c>
      <c r="G22" s="107">
        <f>G23+G27</f>
        <v>56</v>
      </c>
      <c r="H22" s="108">
        <f>H23+H27</f>
        <v>10.5</v>
      </c>
      <c r="I22" s="107">
        <f>SUM(G22:H22)</f>
        <v>66.5</v>
      </c>
      <c r="J22" s="107">
        <f>J23+J27</f>
        <v>56</v>
      </c>
      <c r="K22" s="108">
        <f>K23+K27</f>
        <v>10.5</v>
      </c>
      <c r="L22" s="107">
        <f>SUM(J22:K22)</f>
        <v>66.5</v>
      </c>
      <c r="M22" s="155">
        <f t="shared" si="0"/>
        <v>100</v>
      </c>
    </row>
    <row r="23" spans="1:13" ht="18.75">
      <c r="A23" s="162"/>
      <c r="B23" s="162"/>
      <c r="C23" s="162"/>
      <c r="D23" s="102" t="s">
        <v>465</v>
      </c>
      <c r="E23" s="102"/>
      <c r="F23" s="150" t="s">
        <v>466</v>
      </c>
      <c r="G23" s="107">
        <f aca="true" t="shared" si="3" ref="G23:K25">G24</f>
        <v>0</v>
      </c>
      <c r="H23" s="108">
        <f t="shared" si="3"/>
        <v>10.5</v>
      </c>
      <c r="I23" s="107">
        <f>SUM(G23:H23)</f>
        <v>10.5</v>
      </c>
      <c r="J23" s="107">
        <f t="shared" si="3"/>
        <v>0</v>
      </c>
      <c r="K23" s="108">
        <f t="shared" si="3"/>
        <v>10.5</v>
      </c>
      <c r="L23" s="107">
        <f>SUM(J23:K23)</f>
        <v>10.5</v>
      </c>
      <c r="M23" s="155">
        <f t="shared" si="0"/>
        <v>100</v>
      </c>
    </row>
    <row r="24" spans="1:13" ht="56.25" customHeight="1">
      <c r="A24" s="162"/>
      <c r="B24" s="162"/>
      <c r="C24" s="162"/>
      <c r="D24" s="102" t="s">
        <v>467</v>
      </c>
      <c r="E24" s="102"/>
      <c r="F24" s="150" t="s">
        <v>463</v>
      </c>
      <c r="G24" s="107">
        <f t="shared" si="3"/>
        <v>0</v>
      </c>
      <c r="H24" s="108">
        <f t="shared" si="3"/>
        <v>10.5</v>
      </c>
      <c r="I24" s="107">
        <f>SUM(G24:H24)</f>
        <v>10.5</v>
      </c>
      <c r="J24" s="107">
        <f t="shared" si="3"/>
        <v>0</v>
      </c>
      <c r="K24" s="108">
        <f t="shared" si="3"/>
        <v>10.5</v>
      </c>
      <c r="L24" s="107">
        <f>SUM(J24:K24)</f>
        <v>10.5</v>
      </c>
      <c r="M24" s="155">
        <f t="shared" si="0"/>
        <v>100</v>
      </c>
    </row>
    <row r="25" spans="1:13" ht="39.75" customHeight="1">
      <c r="A25" s="162"/>
      <c r="B25" s="162"/>
      <c r="C25" s="162"/>
      <c r="D25" s="102"/>
      <c r="E25" s="150" t="s">
        <v>143</v>
      </c>
      <c r="F25" s="150" t="s">
        <v>14</v>
      </c>
      <c r="G25" s="107">
        <f t="shared" si="3"/>
        <v>0</v>
      </c>
      <c r="H25" s="108">
        <f t="shared" si="3"/>
        <v>10.5</v>
      </c>
      <c r="I25" s="112">
        <f aca="true" t="shared" si="4" ref="I25:I43">G25+H25</f>
        <v>10.5</v>
      </c>
      <c r="J25" s="107">
        <f t="shared" si="3"/>
        <v>0</v>
      </c>
      <c r="K25" s="108">
        <f t="shared" si="3"/>
        <v>10.5</v>
      </c>
      <c r="L25" s="112">
        <f>J25+K25</f>
        <v>10.5</v>
      </c>
      <c r="M25" s="155">
        <f t="shared" si="0"/>
        <v>100</v>
      </c>
    </row>
    <row r="26" spans="1:13" ht="56.25">
      <c r="A26" s="162"/>
      <c r="B26" s="162"/>
      <c r="C26" s="162"/>
      <c r="D26" s="102"/>
      <c r="E26" s="150" t="s">
        <v>145</v>
      </c>
      <c r="F26" s="150" t="s">
        <v>15</v>
      </c>
      <c r="G26" s="107">
        <v>0</v>
      </c>
      <c r="H26" s="108">
        <v>10.5</v>
      </c>
      <c r="I26" s="112">
        <f t="shared" si="4"/>
        <v>10.5</v>
      </c>
      <c r="J26" s="107">
        <v>0</v>
      </c>
      <c r="K26" s="108">
        <v>10.5</v>
      </c>
      <c r="L26" s="112">
        <f>J26+K26</f>
        <v>10.5</v>
      </c>
      <c r="M26" s="155">
        <f t="shared" si="0"/>
        <v>100</v>
      </c>
    </row>
    <row r="27" spans="1:13" ht="18.75">
      <c r="A27" s="162"/>
      <c r="B27" s="162"/>
      <c r="C27" s="162"/>
      <c r="D27" s="102" t="s">
        <v>495</v>
      </c>
      <c r="E27" s="102"/>
      <c r="F27" s="150" t="s">
        <v>496</v>
      </c>
      <c r="G27" s="107">
        <f>G28</f>
        <v>56</v>
      </c>
      <c r="H27" s="108">
        <f>H28</f>
        <v>0</v>
      </c>
      <c r="I27" s="112">
        <f t="shared" si="4"/>
        <v>56</v>
      </c>
      <c r="J27" s="107">
        <f>J28</f>
        <v>56</v>
      </c>
      <c r="K27" s="108">
        <f>K28</f>
        <v>0</v>
      </c>
      <c r="L27" s="112">
        <f aca="true" t="shared" si="5" ref="L27:L43">J27+K27</f>
        <v>56</v>
      </c>
      <c r="M27" s="155">
        <f t="shared" si="0"/>
        <v>100</v>
      </c>
    </row>
    <row r="28" spans="1:13" ht="37.5">
      <c r="A28" s="162"/>
      <c r="B28" s="162"/>
      <c r="C28" s="162"/>
      <c r="D28" s="102" t="s">
        <v>537</v>
      </c>
      <c r="E28" s="102"/>
      <c r="F28" s="150" t="s">
        <v>494</v>
      </c>
      <c r="G28" s="107">
        <f>G29+G32+G35+G38+G41</f>
        <v>56</v>
      </c>
      <c r="H28" s="107">
        <f>H29+H32+H35+H38+H41</f>
        <v>0</v>
      </c>
      <c r="I28" s="112">
        <f t="shared" si="4"/>
        <v>56</v>
      </c>
      <c r="J28" s="107">
        <f>J29+J32+J35+J38+J41</f>
        <v>56</v>
      </c>
      <c r="K28" s="107">
        <f>K29+K32+K35+K38+K41</f>
        <v>0</v>
      </c>
      <c r="L28" s="112">
        <f t="shared" si="5"/>
        <v>56</v>
      </c>
      <c r="M28" s="155">
        <f t="shared" si="0"/>
        <v>100</v>
      </c>
    </row>
    <row r="29" spans="1:13" ht="56.25">
      <c r="A29" s="162"/>
      <c r="B29" s="162"/>
      <c r="C29" s="162"/>
      <c r="D29" s="102" t="s">
        <v>538</v>
      </c>
      <c r="E29" s="102"/>
      <c r="F29" s="150" t="s">
        <v>159</v>
      </c>
      <c r="G29" s="107">
        <f>G30</f>
        <v>10.5</v>
      </c>
      <c r="H29" s="107">
        <f>H30</f>
        <v>0</v>
      </c>
      <c r="I29" s="112">
        <f t="shared" si="4"/>
        <v>10.5</v>
      </c>
      <c r="J29" s="107">
        <f>J30</f>
        <v>10.5</v>
      </c>
      <c r="K29" s="107">
        <f>K30</f>
        <v>0</v>
      </c>
      <c r="L29" s="112">
        <f t="shared" si="5"/>
        <v>10.5</v>
      </c>
      <c r="M29" s="155">
        <f t="shared" si="0"/>
        <v>100</v>
      </c>
    </row>
    <row r="30" spans="1:13" ht="108.75" customHeight="1">
      <c r="A30" s="162"/>
      <c r="B30" s="162"/>
      <c r="C30" s="162"/>
      <c r="D30" s="102"/>
      <c r="E30" s="102" t="s">
        <v>139</v>
      </c>
      <c r="F30" s="150" t="s">
        <v>899</v>
      </c>
      <c r="G30" s="107">
        <f>G31</f>
        <v>10.5</v>
      </c>
      <c r="H30" s="107">
        <f>H31</f>
        <v>0</v>
      </c>
      <c r="I30" s="112">
        <f t="shared" si="4"/>
        <v>10.5</v>
      </c>
      <c r="J30" s="107">
        <f>J31</f>
        <v>10.5</v>
      </c>
      <c r="K30" s="107">
        <f>K31</f>
        <v>0</v>
      </c>
      <c r="L30" s="112">
        <f t="shared" si="5"/>
        <v>10.5</v>
      </c>
      <c r="M30" s="155">
        <f t="shared" si="0"/>
        <v>100</v>
      </c>
    </row>
    <row r="31" spans="1:13" ht="56.25">
      <c r="A31" s="162"/>
      <c r="B31" s="162"/>
      <c r="C31" s="162"/>
      <c r="D31" s="102"/>
      <c r="E31" s="102" t="s">
        <v>141</v>
      </c>
      <c r="F31" s="150" t="s">
        <v>534</v>
      </c>
      <c r="G31" s="107">
        <v>10.5</v>
      </c>
      <c r="H31" s="108">
        <v>0</v>
      </c>
      <c r="I31" s="112">
        <f t="shared" si="4"/>
        <v>10.5</v>
      </c>
      <c r="J31" s="107">
        <v>10.5</v>
      </c>
      <c r="K31" s="108">
        <v>0</v>
      </c>
      <c r="L31" s="112">
        <f t="shared" si="5"/>
        <v>10.5</v>
      </c>
      <c r="M31" s="155">
        <f t="shared" si="0"/>
        <v>100</v>
      </c>
    </row>
    <row r="32" spans="1:13" ht="56.25">
      <c r="A32" s="162"/>
      <c r="B32" s="162"/>
      <c r="C32" s="162"/>
      <c r="D32" s="102" t="s">
        <v>539</v>
      </c>
      <c r="E32" s="102"/>
      <c r="F32" s="150" t="s">
        <v>160</v>
      </c>
      <c r="G32" s="107">
        <f>G33</f>
        <v>17.5</v>
      </c>
      <c r="H32" s="107">
        <f>H33</f>
        <v>0</v>
      </c>
      <c r="I32" s="112">
        <f t="shared" si="4"/>
        <v>17.5</v>
      </c>
      <c r="J32" s="107">
        <f>J33</f>
        <v>17.5</v>
      </c>
      <c r="K32" s="107">
        <f>K33</f>
        <v>0</v>
      </c>
      <c r="L32" s="112">
        <f t="shared" si="5"/>
        <v>17.5</v>
      </c>
      <c r="M32" s="155">
        <f t="shared" si="0"/>
        <v>100</v>
      </c>
    </row>
    <row r="33" spans="1:13" ht="108.75" customHeight="1">
      <c r="A33" s="162"/>
      <c r="B33" s="162"/>
      <c r="C33" s="162"/>
      <c r="D33" s="102"/>
      <c r="E33" s="102" t="s">
        <v>139</v>
      </c>
      <c r="F33" s="150" t="s">
        <v>899</v>
      </c>
      <c r="G33" s="107">
        <f>G34</f>
        <v>17.5</v>
      </c>
      <c r="H33" s="107">
        <f>H34</f>
        <v>0</v>
      </c>
      <c r="I33" s="112">
        <f t="shared" si="4"/>
        <v>17.5</v>
      </c>
      <c r="J33" s="107">
        <f>J34</f>
        <v>17.5</v>
      </c>
      <c r="K33" s="107">
        <f>K34</f>
        <v>0</v>
      </c>
      <c r="L33" s="112">
        <f t="shared" si="5"/>
        <v>17.5</v>
      </c>
      <c r="M33" s="155">
        <f t="shared" si="0"/>
        <v>100</v>
      </c>
    </row>
    <row r="34" spans="1:13" ht="56.25">
      <c r="A34" s="162"/>
      <c r="B34" s="162"/>
      <c r="C34" s="162"/>
      <c r="D34" s="102"/>
      <c r="E34" s="102" t="s">
        <v>141</v>
      </c>
      <c r="F34" s="150" t="s">
        <v>534</v>
      </c>
      <c r="G34" s="107">
        <v>17.5</v>
      </c>
      <c r="H34" s="108">
        <v>0</v>
      </c>
      <c r="I34" s="112">
        <f t="shared" si="4"/>
        <v>17.5</v>
      </c>
      <c r="J34" s="107">
        <v>17.5</v>
      </c>
      <c r="K34" s="108">
        <v>0</v>
      </c>
      <c r="L34" s="112">
        <f t="shared" si="5"/>
        <v>17.5</v>
      </c>
      <c r="M34" s="155">
        <f t="shared" si="0"/>
        <v>100</v>
      </c>
    </row>
    <row r="35" spans="1:13" ht="54" customHeight="1">
      <c r="A35" s="162"/>
      <c r="B35" s="162"/>
      <c r="C35" s="162"/>
      <c r="D35" s="102" t="s">
        <v>540</v>
      </c>
      <c r="E35" s="102"/>
      <c r="F35" s="150" t="s">
        <v>161</v>
      </c>
      <c r="G35" s="107">
        <f>G36</f>
        <v>10.5</v>
      </c>
      <c r="H35" s="107">
        <f>H36</f>
        <v>0</v>
      </c>
      <c r="I35" s="112">
        <f t="shared" si="4"/>
        <v>10.5</v>
      </c>
      <c r="J35" s="107">
        <f>J36</f>
        <v>10.5</v>
      </c>
      <c r="K35" s="107">
        <f>K36</f>
        <v>0</v>
      </c>
      <c r="L35" s="112">
        <f t="shared" si="5"/>
        <v>10.5</v>
      </c>
      <c r="M35" s="155">
        <f t="shared" si="0"/>
        <v>100</v>
      </c>
    </row>
    <row r="36" spans="1:13" ht="114" customHeight="1">
      <c r="A36" s="162"/>
      <c r="B36" s="162"/>
      <c r="C36" s="162"/>
      <c r="D36" s="102"/>
      <c r="E36" s="102" t="s">
        <v>139</v>
      </c>
      <c r="F36" s="150" t="s">
        <v>899</v>
      </c>
      <c r="G36" s="107">
        <f>G37</f>
        <v>10.5</v>
      </c>
      <c r="H36" s="107">
        <f>H37</f>
        <v>0</v>
      </c>
      <c r="I36" s="112">
        <f t="shared" si="4"/>
        <v>10.5</v>
      </c>
      <c r="J36" s="107">
        <f>J37</f>
        <v>10.5</v>
      </c>
      <c r="K36" s="107">
        <f>K37</f>
        <v>0</v>
      </c>
      <c r="L36" s="112">
        <f t="shared" si="5"/>
        <v>10.5</v>
      </c>
      <c r="M36" s="155">
        <f t="shared" si="0"/>
        <v>100</v>
      </c>
    </row>
    <row r="37" spans="1:13" ht="56.25">
      <c r="A37" s="162"/>
      <c r="B37" s="162"/>
      <c r="C37" s="162"/>
      <c r="D37" s="102"/>
      <c r="E37" s="102" t="s">
        <v>141</v>
      </c>
      <c r="F37" s="150" t="s">
        <v>534</v>
      </c>
      <c r="G37" s="107">
        <v>10.5</v>
      </c>
      <c r="H37" s="108">
        <v>0</v>
      </c>
      <c r="I37" s="112">
        <f t="shared" si="4"/>
        <v>10.5</v>
      </c>
      <c r="J37" s="107">
        <v>10.5</v>
      </c>
      <c r="K37" s="108">
        <v>0</v>
      </c>
      <c r="L37" s="112">
        <f t="shared" si="5"/>
        <v>10.5</v>
      </c>
      <c r="M37" s="155">
        <f t="shared" si="0"/>
        <v>100</v>
      </c>
    </row>
    <row r="38" spans="1:13" ht="56.25">
      <c r="A38" s="162"/>
      <c r="B38" s="162"/>
      <c r="C38" s="162"/>
      <c r="D38" s="102" t="s">
        <v>541</v>
      </c>
      <c r="E38" s="102"/>
      <c r="F38" s="150" t="s">
        <v>162</v>
      </c>
      <c r="G38" s="107">
        <f>G39</f>
        <v>10.5</v>
      </c>
      <c r="H38" s="107">
        <f>H39</f>
        <v>0</v>
      </c>
      <c r="I38" s="112">
        <f t="shared" si="4"/>
        <v>10.5</v>
      </c>
      <c r="J38" s="107">
        <f>J39</f>
        <v>10.5</v>
      </c>
      <c r="K38" s="107">
        <f>K39</f>
        <v>0</v>
      </c>
      <c r="L38" s="112">
        <f t="shared" si="5"/>
        <v>10.5</v>
      </c>
      <c r="M38" s="155">
        <f t="shared" si="0"/>
        <v>100</v>
      </c>
    </row>
    <row r="39" spans="1:13" ht="108.75" customHeight="1">
      <c r="A39" s="162"/>
      <c r="B39" s="162"/>
      <c r="C39" s="162"/>
      <c r="D39" s="102"/>
      <c r="E39" s="102" t="s">
        <v>139</v>
      </c>
      <c r="F39" s="150" t="s">
        <v>899</v>
      </c>
      <c r="G39" s="107">
        <f>G40</f>
        <v>10.5</v>
      </c>
      <c r="H39" s="107">
        <f>H40</f>
        <v>0</v>
      </c>
      <c r="I39" s="112">
        <f t="shared" si="4"/>
        <v>10.5</v>
      </c>
      <c r="J39" s="107">
        <f>J40</f>
        <v>10.5</v>
      </c>
      <c r="K39" s="107">
        <f>K40</f>
        <v>0</v>
      </c>
      <c r="L39" s="112">
        <f t="shared" si="5"/>
        <v>10.5</v>
      </c>
      <c r="M39" s="155">
        <f t="shared" si="0"/>
        <v>100</v>
      </c>
    </row>
    <row r="40" spans="1:13" ht="56.25">
      <c r="A40" s="162"/>
      <c r="B40" s="162"/>
      <c r="C40" s="162"/>
      <c r="D40" s="102"/>
      <c r="E40" s="102" t="s">
        <v>141</v>
      </c>
      <c r="F40" s="150" t="s">
        <v>534</v>
      </c>
      <c r="G40" s="107">
        <v>10.5</v>
      </c>
      <c r="H40" s="112">
        <v>0</v>
      </c>
      <c r="I40" s="112">
        <f t="shared" si="4"/>
        <v>10.5</v>
      </c>
      <c r="J40" s="107">
        <v>10.5</v>
      </c>
      <c r="K40" s="112">
        <v>0</v>
      </c>
      <c r="L40" s="112">
        <f t="shared" si="5"/>
        <v>10.5</v>
      </c>
      <c r="M40" s="155">
        <f t="shared" si="0"/>
        <v>100</v>
      </c>
    </row>
    <row r="41" spans="1:13" ht="56.25">
      <c r="A41" s="162"/>
      <c r="B41" s="162"/>
      <c r="C41" s="162"/>
      <c r="D41" s="102" t="s">
        <v>542</v>
      </c>
      <c r="E41" s="102"/>
      <c r="F41" s="150" t="s">
        <v>163</v>
      </c>
      <c r="G41" s="107">
        <f>G42</f>
        <v>7</v>
      </c>
      <c r="H41" s="107">
        <f>H42</f>
        <v>0</v>
      </c>
      <c r="I41" s="112">
        <f t="shared" si="4"/>
        <v>7</v>
      </c>
      <c r="J41" s="107">
        <f>J42</f>
        <v>7</v>
      </c>
      <c r="K41" s="107">
        <f>K42</f>
        <v>0</v>
      </c>
      <c r="L41" s="112">
        <f t="shared" si="5"/>
        <v>7</v>
      </c>
      <c r="M41" s="155">
        <f t="shared" si="0"/>
        <v>100</v>
      </c>
    </row>
    <row r="42" spans="1:13" ht="107.25" customHeight="1">
      <c r="A42" s="162"/>
      <c r="B42" s="162"/>
      <c r="C42" s="162"/>
      <c r="D42" s="102"/>
      <c r="E42" s="102" t="s">
        <v>139</v>
      </c>
      <c r="F42" s="150" t="s">
        <v>899</v>
      </c>
      <c r="G42" s="107">
        <f>G43</f>
        <v>7</v>
      </c>
      <c r="H42" s="107">
        <f>H43</f>
        <v>0</v>
      </c>
      <c r="I42" s="112">
        <f t="shared" si="4"/>
        <v>7</v>
      </c>
      <c r="J42" s="107">
        <f>J43</f>
        <v>7</v>
      </c>
      <c r="K42" s="107">
        <f>K43</f>
        <v>0</v>
      </c>
      <c r="L42" s="112">
        <f t="shared" si="5"/>
        <v>7</v>
      </c>
      <c r="M42" s="155">
        <f t="shared" si="0"/>
        <v>100</v>
      </c>
    </row>
    <row r="43" spans="1:13" ht="56.25">
      <c r="A43" s="162"/>
      <c r="B43" s="162"/>
      <c r="C43" s="162"/>
      <c r="D43" s="102"/>
      <c r="E43" s="102" t="s">
        <v>141</v>
      </c>
      <c r="F43" s="150" t="s">
        <v>534</v>
      </c>
      <c r="G43" s="107">
        <v>7</v>
      </c>
      <c r="H43" s="112">
        <v>0</v>
      </c>
      <c r="I43" s="112">
        <f t="shared" si="4"/>
        <v>7</v>
      </c>
      <c r="J43" s="107">
        <v>7</v>
      </c>
      <c r="K43" s="112">
        <v>0</v>
      </c>
      <c r="L43" s="112">
        <f t="shared" si="5"/>
        <v>7</v>
      </c>
      <c r="M43" s="155">
        <f t="shared" si="0"/>
        <v>100</v>
      </c>
    </row>
    <row r="44" spans="1:13" ht="18.75">
      <c r="A44" s="195"/>
      <c r="B44" s="195"/>
      <c r="C44" s="162" t="s">
        <v>154</v>
      </c>
      <c r="D44" s="102"/>
      <c r="E44" s="102"/>
      <c r="F44" s="150" t="s">
        <v>155</v>
      </c>
      <c r="G44" s="112">
        <f aca="true" t="shared" si="6" ref="G44:K48">G45</f>
        <v>0</v>
      </c>
      <c r="H44" s="109">
        <f t="shared" si="6"/>
        <v>213.81</v>
      </c>
      <c r="I44" s="107">
        <f aca="true" t="shared" si="7" ref="I44:I49">SUM(G44:H44)</f>
        <v>213.81</v>
      </c>
      <c r="J44" s="112">
        <f t="shared" si="6"/>
        <v>0</v>
      </c>
      <c r="K44" s="109">
        <f t="shared" si="6"/>
        <v>213.81</v>
      </c>
      <c r="L44" s="107">
        <f aca="true" t="shared" si="8" ref="L44:L63">SUM(J44:K44)</f>
        <v>213.81</v>
      </c>
      <c r="M44" s="155">
        <f t="shared" si="0"/>
        <v>100</v>
      </c>
    </row>
    <row r="45" spans="1:13" ht="56.25">
      <c r="A45" s="195"/>
      <c r="B45" s="195"/>
      <c r="C45" s="162"/>
      <c r="D45" s="102" t="s">
        <v>464</v>
      </c>
      <c r="E45" s="102"/>
      <c r="F45" s="150" t="s">
        <v>468</v>
      </c>
      <c r="G45" s="112">
        <f t="shared" si="6"/>
        <v>0</v>
      </c>
      <c r="H45" s="109">
        <f t="shared" si="6"/>
        <v>213.81</v>
      </c>
      <c r="I45" s="107">
        <f t="shared" si="7"/>
        <v>213.81</v>
      </c>
      <c r="J45" s="112">
        <f t="shared" si="6"/>
        <v>0</v>
      </c>
      <c r="K45" s="109">
        <f t="shared" si="6"/>
        <v>213.81</v>
      </c>
      <c r="L45" s="107">
        <f t="shared" si="8"/>
        <v>213.81</v>
      </c>
      <c r="M45" s="155">
        <f t="shared" si="0"/>
        <v>100</v>
      </c>
    </row>
    <row r="46" spans="1:13" ht="18.75">
      <c r="A46" s="195"/>
      <c r="B46" s="195"/>
      <c r="C46" s="162"/>
      <c r="D46" s="102" t="s">
        <v>465</v>
      </c>
      <c r="E46" s="102"/>
      <c r="F46" s="150" t="s">
        <v>466</v>
      </c>
      <c r="G46" s="112">
        <f>G47</f>
        <v>0</v>
      </c>
      <c r="H46" s="112">
        <f>H47+H50</f>
        <v>213.81</v>
      </c>
      <c r="I46" s="107">
        <f t="shared" si="7"/>
        <v>213.81</v>
      </c>
      <c r="J46" s="112">
        <f>J47</f>
        <v>0</v>
      </c>
      <c r="K46" s="112">
        <f>K47+K50</f>
        <v>213.81</v>
      </c>
      <c r="L46" s="107">
        <f t="shared" si="8"/>
        <v>213.81</v>
      </c>
      <c r="M46" s="155">
        <f t="shared" si="0"/>
        <v>100</v>
      </c>
    </row>
    <row r="47" spans="1:13" ht="75">
      <c r="A47" s="195"/>
      <c r="B47" s="195"/>
      <c r="C47" s="162"/>
      <c r="D47" s="102" t="s">
        <v>818</v>
      </c>
      <c r="E47" s="102"/>
      <c r="F47" s="150" t="s">
        <v>819</v>
      </c>
      <c r="G47" s="112">
        <f t="shared" si="6"/>
        <v>0</v>
      </c>
      <c r="H47" s="109">
        <f t="shared" si="6"/>
        <v>182.76</v>
      </c>
      <c r="I47" s="107">
        <f t="shared" si="7"/>
        <v>182.76</v>
      </c>
      <c r="J47" s="112">
        <f t="shared" si="6"/>
        <v>0</v>
      </c>
      <c r="K47" s="109">
        <f t="shared" si="6"/>
        <v>182.76</v>
      </c>
      <c r="L47" s="107">
        <f t="shared" si="8"/>
        <v>182.76</v>
      </c>
      <c r="M47" s="155">
        <f t="shared" si="0"/>
        <v>100</v>
      </c>
    </row>
    <row r="48" spans="1:13" ht="18.75">
      <c r="A48" s="195"/>
      <c r="B48" s="195"/>
      <c r="C48" s="162"/>
      <c r="D48" s="102"/>
      <c r="E48" s="102" t="s">
        <v>166</v>
      </c>
      <c r="F48" s="150" t="s">
        <v>150</v>
      </c>
      <c r="G48" s="112">
        <f t="shared" si="6"/>
        <v>0</v>
      </c>
      <c r="H48" s="109">
        <f t="shared" si="6"/>
        <v>182.76</v>
      </c>
      <c r="I48" s="107">
        <f t="shared" si="7"/>
        <v>182.76</v>
      </c>
      <c r="J48" s="112">
        <f t="shared" si="6"/>
        <v>0</v>
      </c>
      <c r="K48" s="109">
        <f t="shared" si="6"/>
        <v>182.76</v>
      </c>
      <c r="L48" s="107">
        <f t="shared" si="8"/>
        <v>182.76</v>
      </c>
      <c r="M48" s="155">
        <f t="shared" si="0"/>
        <v>100</v>
      </c>
    </row>
    <row r="49" spans="1:13" ht="18.75">
      <c r="A49" s="195"/>
      <c r="B49" s="195"/>
      <c r="C49" s="162"/>
      <c r="D49" s="102"/>
      <c r="E49" s="102" t="s">
        <v>167</v>
      </c>
      <c r="F49" s="150" t="s">
        <v>168</v>
      </c>
      <c r="G49" s="112">
        <v>0</v>
      </c>
      <c r="H49" s="112">
        <v>182.76</v>
      </c>
      <c r="I49" s="107">
        <f t="shared" si="7"/>
        <v>182.76</v>
      </c>
      <c r="J49" s="112">
        <v>0</v>
      </c>
      <c r="K49" s="112">
        <v>182.76</v>
      </c>
      <c r="L49" s="107">
        <f t="shared" si="8"/>
        <v>182.76</v>
      </c>
      <c r="M49" s="155">
        <f t="shared" si="0"/>
        <v>100</v>
      </c>
    </row>
    <row r="50" spans="1:13" ht="18.75">
      <c r="A50" s="195"/>
      <c r="B50" s="195"/>
      <c r="C50" s="162"/>
      <c r="D50" s="102" t="s">
        <v>526</v>
      </c>
      <c r="E50" s="102"/>
      <c r="F50" s="150" t="s">
        <v>527</v>
      </c>
      <c r="G50" s="112">
        <f>G51</f>
        <v>0</v>
      </c>
      <c r="H50" s="112">
        <f>H51</f>
        <v>31.05</v>
      </c>
      <c r="I50" s="107">
        <f>SUM(G50:H50)</f>
        <v>31.05</v>
      </c>
      <c r="J50" s="112">
        <f>J51</f>
        <v>0</v>
      </c>
      <c r="K50" s="112">
        <f>K51</f>
        <v>31.05</v>
      </c>
      <c r="L50" s="107">
        <f>SUM(J50:K50)</f>
        <v>31.05</v>
      </c>
      <c r="M50" s="155">
        <f t="shared" si="0"/>
        <v>100</v>
      </c>
    </row>
    <row r="51" spans="1:13" ht="18.75">
      <c r="A51" s="195"/>
      <c r="B51" s="195"/>
      <c r="C51" s="162"/>
      <c r="D51" s="102"/>
      <c r="E51" s="102" t="s">
        <v>166</v>
      </c>
      <c r="F51" s="150" t="s">
        <v>150</v>
      </c>
      <c r="G51" s="112">
        <f>G52</f>
        <v>0</v>
      </c>
      <c r="H51" s="112">
        <f>H52</f>
        <v>31.05</v>
      </c>
      <c r="I51" s="107">
        <f>SUM(G51:H51)</f>
        <v>31.05</v>
      </c>
      <c r="J51" s="112">
        <f>J52</f>
        <v>0</v>
      </c>
      <c r="K51" s="112">
        <f>K52</f>
        <v>31.05</v>
      </c>
      <c r="L51" s="107">
        <f>SUM(J51:K51)</f>
        <v>31.05</v>
      </c>
      <c r="M51" s="155">
        <f t="shared" si="0"/>
        <v>100</v>
      </c>
    </row>
    <row r="52" spans="1:13" ht="18.75">
      <c r="A52" s="195"/>
      <c r="B52" s="195"/>
      <c r="C52" s="162"/>
      <c r="D52" s="102"/>
      <c r="E52" s="102" t="s">
        <v>167</v>
      </c>
      <c r="F52" s="150" t="s">
        <v>168</v>
      </c>
      <c r="G52" s="112">
        <v>0</v>
      </c>
      <c r="H52" s="112">
        <v>31.05</v>
      </c>
      <c r="I52" s="107">
        <f>SUM(G52:H52)</f>
        <v>31.05</v>
      </c>
      <c r="J52" s="112">
        <v>0</v>
      </c>
      <c r="K52" s="112">
        <v>31.05</v>
      </c>
      <c r="L52" s="107">
        <f>SUM(J52:K52)</f>
        <v>31.05</v>
      </c>
      <c r="M52" s="155">
        <f t="shared" si="0"/>
        <v>100</v>
      </c>
    </row>
    <row r="53" spans="1:13" ht="75">
      <c r="A53" s="162"/>
      <c r="B53" s="162" t="s">
        <v>169</v>
      </c>
      <c r="C53" s="162"/>
      <c r="D53" s="102"/>
      <c r="E53" s="102"/>
      <c r="F53" s="150" t="s">
        <v>344</v>
      </c>
      <c r="G53" s="107">
        <f>G54+G59</f>
        <v>18823.859790000002</v>
      </c>
      <c r="H53" s="108">
        <f>H54+H59</f>
        <v>0</v>
      </c>
      <c r="I53" s="107">
        <f aca="true" t="shared" si="9" ref="I53:I58">SUM(G53:H53)</f>
        <v>18823.859790000002</v>
      </c>
      <c r="J53" s="107">
        <f>J54+J59</f>
        <v>18823.859790000002</v>
      </c>
      <c r="K53" s="108">
        <f>K54+K59</f>
        <v>0</v>
      </c>
      <c r="L53" s="107">
        <f t="shared" si="8"/>
        <v>18823.859790000002</v>
      </c>
      <c r="M53" s="155">
        <f t="shared" si="0"/>
        <v>100</v>
      </c>
    </row>
    <row r="54" spans="1:13" ht="75">
      <c r="A54" s="162"/>
      <c r="B54" s="162"/>
      <c r="C54" s="162" t="s">
        <v>136</v>
      </c>
      <c r="D54" s="102"/>
      <c r="E54" s="102"/>
      <c r="F54" s="102" t="s">
        <v>345</v>
      </c>
      <c r="G54" s="107">
        <f aca="true" t="shared" si="10" ref="G54:K57">G55</f>
        <v>14107</v>
      </c>
      <c r="H54" s="108">
        <f t="shared" si="10"/>
        <v>0</v>
      </c>
      <c r="I54" s="107">
        <f t="shared" si="9"/>
        <v>14107</v>
      </c>
      <c r="J54" s="107">
        <f t="shared" si="10"/>
        <v>14107</v>
      </c>
      <c r="K54" s="108">
        <f t="shared" si="10"/>
        <v>0</v>
      </c>
      <c r="L54" s="107">
        <f t="shared" si="8"/>
        <v>14107</v>
      </c>
      <c r="M54" s="155">
        <f t="shared" si="0"/>
        <v>100</v>
      </c>
    </row>
    <row r="55" spans="1:13" ht="18.75" customHeight="1">
      <c r="A55" s="162"/>
      <c r="B55" s="162"/>
      <c r="C55" s="162"/>
      <c r="D55" s="102" t="s">
        <v>276</v>
      </c>
      <c r="E55" s="102"/>
      <c r="F55" s="150" t="s">
        <v>277</v>
      </c>
      <c r="G55" s="107">
        <f t="shared" si="10"/>
        <v>14107</v>
      </c>
      <c r="H55" s="108">
        <f t="shared" si="10"/>
        <v>0</v>
      </c>
      <c r="I55" s="107">
        <f t="shared" si="9"/>
        <v>14107</v>
      </c>
      <c r="J55" s="107">
        <f t="shared" si="10"/>
        <v>14107</v>
      </c>
      <c r="K55" s="108">
        <f t="shared" si="10"/>
        <v>0</v>
      </c>
      <c r="L55" s="107">
        <f t="shared" si="8"/>
        <v>14107</v>
      </c>
      <c r="M55" s="155">
        <f t="shared" si="0"/>
        <v>100</v>
      </c>
    </row>
    <row r="56" spans="1:13" ht="18.75" customHeight="1">
      <c r="A56" s="162"/>
      <c r="B56" s="162"/>
      <c r="C56" s="162"/>
      <c r="D56" s="102" t="s">
        <v>43</v>
      </c>
      <c r="E56" s="102"/>
      <c r="F56" s="207" t="s">
        <v>335</v>
      </c>
      <c r="G56" s="107">
        <f t="shared" si="10"/>
        <v>14107</v>
      </c>
      <c r="H56" s="108">
        <f t="shared" si="10"/>
        <v>0</v>
      </c>
      <c r="I56" s="107">
        <f t="shared" si="9"/>
        <v>14107</v>
      </c>
      <c r="J56" s="107">
        <f t="shared" si="10"/>
        <v>14107</v>
      </c>
      <c r="K56" s="108">
        <f t="shared" si="10"/>
        <v>0</v>
      </c>
      <c r="L56" s="107">
        <f t="shared" si="8"/>
        <v>14107</v>
      </c>
      <c r="M56" s="155">
        <f t="shared" si="0"/>
        <v>100</v>
      </c>
    </row>
    <row r="57" spans="1:13" ht="18.75">
      <c r="A57" s="162"/>
      <c r="B57" s="162"/>
      <c r="C57" s="162"/>
      <c r="D57" s="102"/>
      <c r="E57" s="102" t="s">
        <v>166</v>
      </c>
      <c r="F57" s="150" t="s">
        <v>150</v>
      </c>
      <c r="G57" s="107">
        <f t="shared" si="10"/>
        <v>14107</v>
      </c>
      <c r="H57" s="108">
        <f t="shared" si="10"/>
        <v>0</v>
      </c>
      <c r="I57" s="107">
        <f t="shared" si="9"/>
        <v>14107</v>
      </c>
      <c r="J57" s="107">
        <f t="shared" si="10"/>
        <v>14107</v>
      </c>
      <c r="K57" s="108">
        <f t="shared" si="10"/>
        <v>0</v>
      </c>
      <c r="L57" s="107">
        <f t="shared" si="8"/>
        <v>14107</v>
      </c>
      <c r="M57" s="155">
        <f t="shared" si="0"/>
        <v>100</v>
      </c>
    </row>
    <row r="58" spans="1:13" ht="18.75">
      <c r="A58" s="162"/>
      <c r="B58" s="162"/>
      <c r="C58" s="162"/>
      <c r="D58" s="102"/>
      <c r="E58" s="102" t="s">
        <v>170</v>
      </c>
      <c r="F58" s="150" t="s">
        <v>171</v>
      </c>
      <c r="G58" s="107">
        <v>14107</v>
      </c>
      <c r="H58" s="108">
        <v>0</v>
      </c>
      <c r="I58" s="107">
        <f t="shared" si="9"/>
        <v>14107</v>
      </c>
      <c r="J58" s="107">
        <v>14107</v>
      </c>
      <c r="K58" s="108">
        <v>0</v>
      </c>
      <c r="L58" s="107">
        <f t="shared" si="8"/>
        <v>14107</v>
      </c>
      <c r="M58" s="155">
        <f t="shared" si="0"/>
        <v>100</v>
      </c>
    </row>
    <row r="59" spans="1:13" ht="37.5">
      <c r="A59" s="162"/>
      <c r="B59" s="162"/>
      <c r="C59" s="162" t="s">
        <v>172</v>
      </c>
      <c r="D59" s="102"/>
      <c r="E59" s="102"/>
      <c r="F59" s="150" t="s">
        <v>173</v>
      </c>
      <c r="G59" s="107">
        <f aca="true" t="shared" si="11" ref="G59:K62">G60</f>
        <v>4716.85979</v>
      </c>
      <c r="H59" s="108">
        <f t="shared" si="11"/>
        <v>0</v>
      </c>
      <c r="I59" s="107">
        <f aca="true" t="shared" si="12" ref="I59:I76">SUM(G59:H59)</f>
        <v>4716.85979</v>
      </c>
      <c r="J59" s="107">
        <f>J60</f>
        <v>4716.85979</v>
      </c>
      <c r="K59" s="108">
        <f t="shared" si="11"/>
        <v>0</v>
      </c>
      <c r="L59" s="107">
        <f t="shared" si="8"/>
        <v>4716.85979</v>
      </c>
      <c r="M59" s="155">
        <f t="shared" si="0"/>
        <v>100</v>
      </c>
    </row>
    <row r="60" spans="1:13" ht="18.75" customHeight="1">
      <c r="A60" s="162"/>
      <c r="B60" s="162"/>
      <c r="C60" s="162"/>
      <c r="D60" s="102" t="s">
        <v>276</v>
      </c>
      <c r="E60" s="102"/>
      <c r="F60" s="150" t="s">
        <v>277</v>
      </c>
      <c r="G60" s="107">
        <f>G61+G66</f>
        <v>4716.85979</v>
      </c>
      <c r="H60" s="108">
        <f t="shared" si="11"/>
        <v>0</v>
      </c>
      <c r="I60" s="107">
        <f t="shared" si="12"/>
        <v>4716.85979</v>
      </c>
      <c r="J60" s="107">
        <f>J61+J66</f>
        <v>4716.85979</v>
      </c>
      <c r="K60" s="108">
        <f t="shared" si="11"/>
        <v>0</v>
      </c>
      <c r="L60" s="107">
        <f t="shared" si="8"/>
        <v>4716.85979</v>
      </c>
      <c r="M60" s="155">
        <f t="shared" si="0"/>
        <v>100</v>
      </c>
    </row>
    <row r="61" spans="1:13" ht="18.75">
      <c r="A61" s="162"/>
      <c r="B61" s="162"/>
      <c r="C61" s="162"/>
      <c r="D61" s="102" t="s">
        <v>40</v>
      </c>
      <c r="E61" s="102"/>
      <c r="F61" s="150" t="s">
        <v>279</v>
      </c>
      <c r="G61" s="107">
        <f t="shared" si="11"/>
        <v>2832</v>
      </c>
      <c r="H61" s="108">
        <f t="shared" si="11"/>
        <v>0</v>
      </c>
      <c r="I61" s="107">
        <f t="shared" si="12"/>
        <v>2832</v>
      </c>
      <c r="J61" s="107">
        <f t="shared" si="11"/>
        <v>2832</v>
      </c>
      <c r="K61" s="108">
        <f t="shared" si="11"/>
        <v>0</v>
      </c>
      <c r="L61" s="107">
        <f t="shared" si="8"/>
        <v>2832</v>
      </c>
      <c r="M61" s="155">
        <f t="shared" si="0"/>
        <v>100</v>
      </c>
    </row>
    <row r="62" spans="1:13" ht="18.75">
      <c r="A62" s="162"/>
      <c r="B62" s="162"/>
      <c r="C62" s="162"/>
      <c r="D62" s="102"/>
      <c r="E62" s="102" t="s">
        <v>166</v>
      </c>
      <c r="F62" s="150" t="s">
        <v>150</v>
      </c>
      <c r="G62" s="107">
        <f t="shared" si="11"/>
        <v>2832</v>
      </c>
      <c r="H62" s="108">
        <f t="shared" si="11"/>
        <v>0</v>
      </c>
      <c r="I62" s="107">
        <f t="shared" si="12"/>
        <v>2832</v>
      </c>
      <c r="J62" s="107">
        <f t="shared" si="11"/>
        <v>2832</v>
      </c>
      <c r="K62" s="108">
        <f t="shared" si="11"/>
        <v>0</v>
      </c>
      <c r="L62" s="107">
        <f t="shared" si="8"/>
        <v>2832</v>
      </c>
      <c r="M62" s="155">
        <f t="shared" si="0"/>
        <v>100</v>
      </c>
    </row>
    <row r="63" spans="1:13" ht="18.75">
      <c r="A63" s="162"/>
      <c r="B63" s="162"/>
      <c r="C63" s="162"/>
      <c r="D63" s="102"/>
      <c r="E63" s="102" t="s">
        <v>167</v>
      </c>
      <c r="F63" s="150" t="s">
        <v>168</v>
      </c>
      <c r="G63" s="107">
        <f>G64+G65</f>
        <v>2832</v>
      </c>
      <c r="H63" s="107">
        <f>H64+H65</f>
        <v>0</v>
      </c>
      <c r="I63" s="107">
        <f t="shared" si="12"/>
        <v>2832</v>
      </c>
      <c r="J63" s="107">
        <f>J64+J65</f>
        <v>2832</v>
      </c>
      <c r="K63" s="107">
        <f>K64+K65</f>
        <v>0</v>
      </c>
      <c r="L63" s="107">
        <f t="shared" si="8"/>
        <v>2832</v>
      </c>
      <c r="M63" s="155">
        <f t="shared" si="0"/>
        <v>100</v>
      </c>
    </row>
    <row r="64" spans="1:13" ht="37.5">
      <c r="A64" s="162"/>
      <c r="B64" s="162"/>
      <c r="C64" s="162"/>
      <c r="D64" s="102" t="s">
        <v>41</v>
      </c>
      <c r="E64" s="102"/>
      <c r="F64" s="150" t="s">
        <v>44</v>
      </c>
      <c r="G64" s="107">
        <v>1033</v>
      </c>
      <c r="H64" s="107">
        <v>0</v>
      </c>
      <c r="I64" s="107">
        <f t="shared" si="12"/>
        <v>1033</v>
      </c>
      <c r="J64" s="107">
        <v>1033</v>
      </c>
      <c r="K64" s="107">
        <v>0</v>
      </c>
      <c r="L64" s="107">
        <f>SUM(J64:K64)</f>
        <v>1033</v>
      </c>
      <c r="M64" s="155">
        <f aca="true" t="shared" si="13" ref="M64:M120">L64/I64*100</f>
        <v>100</v>
      </c>
    </row>
    <row r="65" spans="1:13" ht="37.5">
      <c r="A65" s="162"/>
      <c r="B65" s="162"/>
      <c r="C65" s="162"/>
      <c r="D65" s="102" t="s">
        <v>42</v>
      </c>
      <c r="E65" s="102"/>
      <c r="F65" s="150" t="s">
        <v>45</v>
      </c>
      <c r="G65" s="107">
        <v>1799</v>
      </c>
      <c r="H65" s="107">
        <v>0</v>
      </c>
      <c r="I65" s="107">
        <f t="shared" si="12"/>
        <v>1799</v>
      </c>
      <c r="J65" s="107">
        <v>1799</v>
      </c>
      <c r="K65" s="107">
        <v>0</v>
      </c>
      <c r="L65" s="107">
        <f>SUM(J65:K65)</f>
        <v>1799</v>
      </c>
      <c r="M65" s="155">
        <f t="shared" si="13"/>
        <v>100</v>
      </c>
    </row>
    <row r="66" spans="1:13" ht="37.5">
      <c r="A66" s="162"/>
      <c r="B66" s="162"/>
      <c r="C66" s="162"/>
      <c r="D66" s="102" t="s">
        <v>46</v>
      </c>
      <c r="E66" s="102"/>
      <c r="F66" s="150" t="s">
        <v>174</v>
      </c>
      <c r="G66" s="107">
        <f>G67</f>
        <v>1884.85979</v>
      </c>
      <c r="H66" s="107"/>
      <c r="I66" s="107">
        <f t="shared" si="12"/>
        <v>1884.85979</v>
      </c>
      <c r="J66" s="107">
        <f>J67</f>
        <v>1884.85979</v>
      </c>
      <c r="K66" s="107">
        <v>0</v>
      </c>
      <c r="L66" s="107">
        <f aca="true" t="shared" si="14" ref="L66:L71">SUM(J66:K66)</f>
        <v>1884.85979</v>
      </c>
      <c r="M66" s="155">
        <f t="shared" si="13"/>
        <v>100</v>
      </c>
    </row>
    <row r="67" spans="1:13" ht="18.75">
      <c r="A67" s="162"/>
      <c r="B67" s="162"/>
      <c r="C67" s="162"/>
      <c r="D67" s="102"/>
      <c r="E67" s="102" t="s">
        <v>166</v>
      </c>
      <c r="F67" s="150" t="s">
        <v>150</v>
      </c>
      <c r="G67" s="107">
        <f>G68</f>
        <v>1884.85979</v>
      </c>
      <c r="H67" s="107"/>
      <c r="I67" s="107">
        <f t="shared" si="12"/>
        <v>1884.85979</v>
      </c>
      <c r="J67" s="107">
        <f>J68</f>
        <v>1884.85979</v>
      </c>
      <c r="K67" s="107">
        <v>0</v>
      </c>
      <c r="L67" s="107">
        <f t="shared" si="14"/>
        <v>1884.85979</v>
      </c>
      <c r="M67" s="155">
        <f t="shared" si="13"/>
        <v>100</v>
      </c>
    </row>
    <row r="68" spans="1:13" ht="18.75">
      <c r="A68" s="162"/>
      <c r="B68" s="162"/>
      <c r="C68" s="162"/>
      <c r="D68" s="102"/>
      <c r="E68" s="102" t="s">
        <v>167</v>
      </c>
      <c r="F68" s="150" t="s">
        <v>168</v>
      </c>
      <c r="G68" s="107">
        <f>G69+G70+G71</f>
        <v>1884.85979</v>
      </c>
      <c r="H68" s="107"/>
      <c r="I68" s="107">
        <f t="shared" si="12"/>
        <v>1884.85979</v>
      </c>
      <c r="J68" s="107">
        <f>J69+J70+J71</f>
        <v>1884.85979</v>
      </c>
      <c r="K68" s="107">
        <v>0</v>
      </c>
      <c r="L68" s="107">
        <f t="shared" si="14"/>
        <v>1884.85979</v>
      </c>
      <c r="M68" s="155">
        <f t="shared" si="13"/>
        <v>100</v>
      </c>
    </row>
    <row r="69" spans="1:13" ht="37.5">
      <c r="A69" s="162"/>
      <c r="B69" s="162"/>
      <c r="C69" s="162"/>
      <c r="D69" s="102" t="s">
        <v>47</v>
      </c>
      <c r="E69" s="102"/>
      <c r="F69" s="150" t="s">
        <v>49</v>
      </c>
      <c r="G69" s="107">
        <v>420</v>
      </c>
      <c r="H69" s="107"/>
      <c r="I69" s="107">
        <f t="shared" si="12"/>
        <v>420</v>
      </c>
      <c r="J69" s="107">
        <v>420</v>
      </c>
      <c r="K69" s="107">
        <v>0</v>
      </c>
      <c r="L69" s="107">
        <f t="shared" si="14"/>
        <v>420</v>
      </c>
      <c r="M69" s="155">
        <f t="shared" si="13"/>
        <v>100</v>
      </c>
    </row>
    <row r="70" spans="1:13" ht="37.5">
      <c r="A70" s="162"/>
      <c r="B70" s="162"/>
      <c r="C70" s="162"/>
      <c r="D70" s="102" t="s">
        <v>48</v>
      </c>
      <c r="E70" s="102"/>
      <c r="F70" s="150" t="s">
        <v>50</v>
      </c>
      <c r="G70" s="107">
        <v>364.85979</v>
      </c>
      <c r="H70" s="107"/>
      <c r="I70" s="107">
        <f t="shared" si="12"/>
        <v>364.85979</v>
      </c>
      <c r="J70" s="107">
        <v>364.85979</v>
      </c>
      <c r="K70" s="107">
        <v>0</v>
      </c>
      <c r="L70" s="107">
        <f t="shared" si="14"/>
        <v>364.85979</v>
      </c>
      <c r="M70" s="155">
        <f t="shared" si="13"/>
        <v>100</v>
      </c>
    </row>
    <row r="71" spans="1:13" ht="37.5">
      <c r="A71" s="162"/>
      <c r="B71" s="162"/>
      <c r="C71" s="162"/>
      <c r="D71" s="102" t="s">
        <v>839</v>
      </c>
      <c r="E71" s="102"/>
      <c r="F71" s="150" t="s">
        <v>51</v>
      </c>
      <c r="G71" s="107">
        <v>1100</v>
      </c>
      <c r="H71" s="107"/>
      <c r="I71" s="107">
        <f t="shared" si="12"/>
        <v>1100</v>
      </c>
      <c r="J71" s="107">
        <v>1100</v>
      </c>
      <c r="K71" s="107">
        <v>0</v>
      </c>
      <c r="L71" s="107">
        <f t="shared" si="14"/>
        <v>1100</v>
      </c>
      <c r="M71" s="155">
        <f t="shared" si="13"/>
        <v>100</v>
      </c>
    </row>
    <row r="72" spans="1:13" ht="71.25" customHeight="1">
      <c r="A72" s="193" t="s">
        <v>175</v>
      </c>
      <c r="B72" s="193"/>
      <c r="C72" s="193"/>
      <c r="D72" s="141"/>
      <c r="E72" s="141"/>
      <c r="F72" s="205" t="s">
        <v>263</v>
      </c>
      <c r="G72" s="106">
        <f>G73+G91+G114+G125</f>
        <v>16078.326510000003</v>
      </c>
      <c r="H72" s="106">
        <f>H73+H91+H114+H125</f>
        <v>98.35993</v>
      </c>
      <c r="I72" s="106">
        <f t="shared" si="12"/>
        <v>16176.686440000003</v>
      </c>
      <c r="J72" s="106">
        <f>J73+J91+J114+J125</f>
        <v>15585.617569999999</v>
      </c>
      <c r="K72" s="106">
        <f>K73+K91+K114+K125</f>
        <v>98.35993</v>
      </c>
      <c r="L72" s="106">
        <f>SUM(J72:K72)</f>
        <v>15683.977499999999</v>
      </c>
      <c r="M72" s="194">
        <f t="shared" si="13"/>
        <v>96.95420355814225</v>
      </c>
    </row>
    <row r="73" spans="1:13" ht="18.75">
      <c r="A73" s="162"/>
      <c r="B73" s="162" t="s">
        <v>136</v>
      </c>
      <c r="C73" s="162"/>
      <c r="D73" s="102"/>
      <c r="E73" s="102"/>
      <c r="F73" s="206" t="s">
        <v>137</v>
      </c>
      <c r="G73" s="107">
        <f>G74</f>
        <v>1903.02474</v>
      </c>
      <c r="H73" s="107">
        <f>H74</f>
        <v>0</v>
      </c>
      <c r="I73" s="107">
        <f t="shared" si="12"/>
        <v>1903.02474</v>
      </c>
      <c r="J73" s="107">
        <f>J74</f>
        <v>1827.51066</v>
      </c>
      <c r="K73" s="107">
        <f>K74</f>
        <v>0</v>
      </c>
      <c r="L73" s="107">
        <f>SUM(J73:K73)</f>
        <v>1827.51066</v>
      </c>
      <c r="M73" s="155">
        <f t="shared" si="13"/>
        <v>96.03189183972458</v>
      </c>
    </row>
    <row r="74" spans="1:13" ht="18.75">
      <c r="A74" s="162"/>
      <c r="B74" s="162"/>
      <c r="C74" s="150" t="s">
        <v>154</v>
      </c>
      <c r="D74" s="102"/>
      <c r="E74" s="102"/>
      <c r="F74" s="150" t="s">
        <v>155</v>
      </c>
      <c r="G74" s="107">
        <f>G75+G83</f>
        <v>1903.02474</v>
      </c>
      <c r="H74" s="107">
        <f>H75+H83</f>
        <v>0</v>
      </c>
      <c r="I74" s="107">
        <f t="shared" si="12"/>
        <v>1903.02474</v>
      </c>
      <c r="J74" s="107">
        <f>J75+J83</f>
        <v>1827.51066</v>
      </c>
      <c r="K74" s="107">
        <f>K75+K83</f>
        <v>0</v>
      </c>
      <c r="L74" s="107">
        <f>SUM(J74:K74)</f>
        <v>1827.51066</v>
      </c>
      <c r="M74" s="155">
        <f t="shared" si="13"/>
        <v>96.03189183972458</v>
      </c>
    </row>
    <row r="75" spans="1:13" ht="56.25">
      <c r="A75" s="162"/>
      <c r="B75" s="162"/>
      <c r="C75" s="150"/>
      <c r="D75" s="102" t="s">
        <v>271</v>
      </c>
      <c r="E75" s="102"/>
      <c r="F75" s="206" t="s">
        <v>272</v>
      </c>
      <c r="G75" s="107">
        <f>G76</f>
        <v>1236.93</v>
      </c>
      <c r="H75" s="108">
        <f>H76</f>
        <v>0</v>
      </c>
      <c r="I75" s="107">
        <f t="shared" si="12"/>
        <v>1236.93</v>
      </c>
      <c r="J75" s="107">
        <f>J76</f>
        <v>1235.8794099999998</v>
      </c>
      <c r="K75" s="108">
        <f>K76</f>
        <v>0</v>
      </c>
      <c r="L75" s="107">
        <f>SUM(J75:K75)</f>
        <v>1235.8794099999998</v>
      </c>
      <c r="M75" s="155">
        <f t="shared" si="13"/>
        <v>99.91506471667756</v>
      </c>
    </row>
    <row r="76" spans="1:13" ht="37.5">
      <c r="A76" s="162"/>
      <c r="B76" s="162"/>
      <c r="C76" s="150"/>
      <c r="D76" s="102" t="s">
        <v>273</v>
      </c>
      <c r="E76" s="102"/>
      <c r="F76" s="150" t="s">
        <v>274</v>
      </c>
      <c r="G76" s="107">
        <f>G77+G79+G81</f>
        <v>1236.93</v>
      </c>
      <c r="H76" s="108">
        <f>H77+H79+H81</f>
        <v>0</v>
      </c>
      <c r="I76" s="107">
        <f t="shared" si="12"/>
        <v>1236.93</v>
      </c>
      <c r="J76" s="107">
        <f>J77+J79+J81</f>
        <v>1235.8794099999998</v>
      </c>
      <c r="K76" s="108">
        <f>K77+K79+K81</f>
        <v>0</v>
      </c>
      <c r="L76" s="107">
        <f>SUM(J76:K76)</f>
        <v>1235.8794099999998</v>
      </c>
      <c r="M76" s="155">
        <f t="shared" si="13"/>
        <v>99.91506471667756</v>
      </c>
    </row>
    <row r="77" spans="1:13" ht="108.75" customHeight="1">
      <c r="A77" s="162"/>
      <c r="B77" s="162"/>
      <c r="C77" s="150"/>
      <c r="D77" s="102"/>
      <c r="E77" s="102" t="s">
        <v>139</v>
      </c>
      <c r="F77" s="150" t="s">
        <v>899</v>
      </c>
      <c r="G77" s="107">
        <f>G78</f>
        <v>1051.77921</v>
      </c>
      <c r="H77" s="108">
        <f>H78</f>
        <v>0</v>
      </c>
      <c r="I77" s="112">
        <f aca="true" t="shared" si="15" ref="I77:I82">G77+H77</f>
        <v>1051.77921</v>
      </c>
      <c r="J77" s="107">
        <f>J78</f>
        <v>1051.77921</v>
      </c>
      <c r="K77" s="108">
        <f>K78</f>
        <v>0</v>
      </c>
      <c r="L77" s="112">
        <f aca="true" t="shared" si="16" ref="L77:L82">J77+K77</f>
        <v>1051.77921</v>
      </c>
      <c r="M77" s="155">
        <f t="shared" si="13"/>
        <v>100</v>
      </c>
    </row>
    <row r="78" spans="1:13" ht="54" customHeight="1">
      <c r="A78" s="162"/>
      <c r="B78" s="162"/>
      <c r="C78" s="150"/>
      <c r="D78" s="102"/>
      <c r="E78" s="102" t="s">
        <v>141</v>
      </c>
      <c r="F78" s="150" t="s">
        <v>534</v>
      </c>
      <c r="G78" s="107">
        <v>1051.77921</v>
      </c>
      <c r="H78" s="112"/>
      <c r="I78" s="112">
        <f t="shared" si="15"/>
        <v>1051.77921</v>
      </c>
      <c r="J78" s="107">
        <v>1051.77921</v>
      </c>
      <c r="K78" s="112"/>
      <c r="L78" s="112">
        <f t="shared" si="16"/>
        <v>1051.77921</v>
      </c>
      <c r="M78" s="155">
        <f t="shared" si="13"/>
        <v>100</v>
      </c>
    </row>
    <row r="79" spans="1:13" ht="33.75" customHeight="1">
      <c r="A79" s="162"/>
      <c r="B79" s="162"/>
      <c r="C79" s="150"/>
      <c r="D79" s="102"/>
      <c r="E79" s="102" t="s">
        <v>143</v>
      </c>
      <c r="F79" s="150" t="s">
        <v>14</v>
      </c>
      <c r="G79" s="107">
        <f>G80</f>
        <v>182.7117</v>
      </c>
      <c r="H79" s="108">
        <f>H80</f>
        <v>0</v>
      </c>
      <c r="I79" s="112">
        <f t="shared" si="15"/>
        <v>182.7117</v>
      </c>
      <c r="J79" s="107">
        <f>J80</f>
        <v>181.96111</v>
      </c>
      <c r="K79" s="108">
        <f>K80</f>
        <v>0</v>
      </c>
      <c r="L79" s="112">
        <f t="shared" si="16"/>
        <v>181.96111</v>
      </c>
      <c r="M79" s="155">
        <f t="shared" si="13"/>
        <v>99.58919434278154</v>
      </c>
    </row>
    <row r="80" spans="1:13" ht="56.25">
      <c r="A80" s="162"/>
      <c r="B80" s="162"/>
      <c r="C80" s="150"/>
      <c r="D80" s="102"/>
      <c r="E80" s="102" t="s">
        <v>145</v>
      </c>
      <c r="F80" s="150" t="s">
        <v>814</v>
      </c>
      <c r="G80" s="107">
        <v>182.7117</v>
      </c>
      <c r="H80" s="112"/>
      <c r="I80" s="112">
        <f t="shared" si="15"/>
        <v>182.7117</v>
      </c>
      <c r="J80" s="107">
        <v>181.96111</v>
      </c>
      <c r="K80" s="112"/>
      <c r="L80" s="112">
        <f t="shared" si="16"/>
        <v>181.96111</v>
      </c>
      <c r="M80" s="155">
        <f t="shared" si="13"/>
        <v>99.58919434278154</v>
      </c>
    </row>
    <row r="81" spans="1:13" ht="18.75">
      <c r="A81" s="162"/>
      <c r="B81" s="162"/>
      <c r="C81" s="150"/>
      <c r="D81" s="102"/>
      <c r="E81" s="102" t="s">
        <v>146</v>
      </c>
      <c r="F81" s="150" t="s">
        <v>147</v>
      </c>
      <c r="G81" s="107">
        <f>G82</f>
        <v>2.43909</v>
      </c>
      <c r="H81" s="108">
        <f>H82</f>
        <v>0</v>
      </c>
      <c r="I81" s="112">
        <f t="shared" si="15"/>
        <v>2.43909</v>
      </c>
      <c r="J81" s="107">
        <f>J82</f>
        <v>2.13909</v>
      </c>
      <c r="K81" s="108">
        <f>K82</f>
        <v>0</v>
      </c>
      <c r="L81" s="112">
        <f t="shared" si="16"/>
        <v>2.13909</v>
      </c>
      <c r="M81" s="155">
        <f t="shared" si="13"/>
        <v>87.70033086109983</v>
      </c>
    </row>
    <row r="82" spans="1:13" ht="17.25" customHeight="1">
      <c r="A82" s="162"/>
      <c r="B82" s="162"/>
      <c r="C82" s="150"/>
      <c r="D82" s="102"/>
      <c r="E82" s="102" t="s">
        <v>148</v>
      </c>
      <c r="F82" s="150" t="s">
        <v>17</v>
      </c>
      <c r="G82" s="107">
        <v>2.43909</v>
      </c>
      <c r="H82" s="112"/>
      <c r="I82" s="112">
        <f t="shared" si="15"/>
        <v>2.43909</v>
      </c>
      <c r="J82" s="107">
        <v>2.13909</v>
      </c>
      <c r="K82" s="112"/>
      <c r="L82" s="112">
        <f t="shared" si="16"/>
        <v>2.13909</v>
      </c>
      <c r="M82" s="155">
        <f t="shared" si="13"/>
        <v>87.70033086109983</v>
      </c>
    </row>
    <row r="83" spans="1:13" ht="37.5">
      <c r="A83" s="162"/>
      <c r="B83" s="162"/>
      <c r="C83" s="150"/>
      <c r="D83" s="152" t="s">
        <v>450</v>
      </c>
      <c r="E83" s="153"/>
      <c r="F83" s="208" t="s">
        <v>53</v>
      </c>
      <c r="G83" s="107">
        <f>G84+G88</f>
        <v>666.09474</v>
      </c>
      <c r="H83" s="108">
        <f>H84+H88</f>
        <v>0</v>
      </c>
      <c r="I83" s="107">
        <f>SUM(G83:H83)</f>
        <v>666.09474</v>
      </c>
      <c r="J83" s="107">
        <f>J84+J88</f>
        <v>591.63125</v>
      </c>
      <c r="K83" s="108">
        <f>K84+K88</f>
        <v>0</v>
      </c>
      <c r="L83" s="107">
        <f>SUM(J83:K83)</f>
        <v>591.63125</v>
      </c>
      <c r="M83" s="155">
        <f t="shared" si="13"/>
        <v>88.82088604993338</v>
      </c>
    </row>
    <row r="84" spans="1:13" ht="37.5">
      <c r="A84" s="162"/>
      <c r="B84" s="162"/>
      <c r="C84" s="150"/>
      <c r="D84" s="102" t="s">
        <v>452</v>
      </c>
      <c r="E84" s="102"/>
      <c r="F84" s="150" t="s">
        <v>52</v>
      </c>
      <c r="G84" s="107">
        <f>G85+G87</f>
        <v>635</v>
      </c>
      <c r="H84" s="108">
        <f>H85+H87</f>
        <v>0</v>
      </c>
      <c r="I84" s="107">
        <f>SUM(G84:H84)</f>
        <v>635</v>
      </c>
      <c r="J84" s="107">
        <f>J85+J87</f>
        <v>560.53651</v>
      </c>
      <c r="K84" s="108">
        <f>K85+K87</f>
        <v>0</v>
      </c>
      <c r="L84" s="107">
        <f>SUM(J84:K84)</f>
        <v>560.53651</v>
      </c>
      <c r="M84" s="155">
        <f t="shared" si="13"/>
        <v>88.27346614173229</v>
      </c>
    </row>
    <row r="85" spans="1:13" ht="37.5" customHeight="1">
      <c r="A85" s="162"/>
      <c r="B85" s="162"/>
      <c r="C85" s="150"/>
      <c r="D85" s="102"/>
      <c r="E85" s="102" t="s">
        <v>143</v>
      </c>
      <c r="F85" s="150" t="s">
        <v>14</v>
      </c>
      <c r="G85" s="107">
        <f>G86</f>
        <v>600</v>
      </c>
      <c r="H85" s="108">
        <f>H86</f>
        <v>0</v>
      </c>
      <c r="I85" s="112">
        <f>G85+H85</f>
        <v>600</v>
      </c>
      <c r="J85" s="107">
        <f>J86</f>
        <v>541.30751</v>
      </c>
      <c r="K85" s="108">
        <f>K86</f>
        <v>0</v>
      </c>
      <c r="L85" s="112">
        <f>J85+K85</f>
        <v>541.30751</v>
      </c>
      <c r="M85" s="155">
        <f t="shared" si="13"/>
        <v>90.21791833333333</v>
      </c>
    </row>
    <row r="86" spans="1:13" ht="56.25">
      <c r="A86" s="162"/>
      <c r="B86" s="162"/>
      <c r="C86" s="150"/>
      <c r="D86" s="102"/>
      <c r="E86" s="102" t="s">
        <v>145</v>
      </c>
      <c r="F86" s="150" t="s">
        <v>814</v>
      </c>
      <c r="G86" s="107">
        <v>600</v>
      </c>
      <c r="H86" s="112"/>
      <c r="I86" s="112">
        <f>G86+H86</f>
        <v>600</v>
      </c>
      <c r="J86" s="107">
        <v>541.30751</v>
      </c>
      <c r="K86" s="112"/>
      <c r="L86" s="112">
        <f>J86+K86</f>
        <v>541.30751</v>
      </c>
      <c r="M86" s="155">
        <f t="shared" si="13"/>
        <v>90.21791833333333</v>
      </c>
    </row>
    <row r="87" spans="1:13" ht="18.75" customHeight="1">
      <c r="A87" s="162"/>
      <c r="B87" s="162"/>
      <c r="C87" s="150"/>
      <c r="D87" s="102"/>
      <c r="E87" s="102" t="s">
        <v>148</v>
      </c>
      <c r="F87" s="150" t="s">
        <v>17</v>
      </c>
      <c r="G87" s="107">
        <v>35</v>
      </c>
      <c r="H87" s="112"/>
      <c r="I87" s="112">
        <f>H87+G87</f>
        <v>35</v>
      </c>
      <c r="J87" s="107">
        <v>19.229</v>
      </c>
      <c r="K87" s="112"/>
      <c r="L87" s="112">
        <f>K87+J87</f>
        <v>19.229</v>
      </c>
      <c r="M87" s="155">
        <f t="shared" si="13"/>
        <v>54.94</v>
      </c>
    </row>
    <row r="88" spans="1:13" ht="56.25">
      <c r="A88" s="162"/>
      <c r="B88" s="162"/>
      <c r="C88" s="150"/>
      <c r="D88" s="102" t="s">
        <v>454</v>
      </c>
      <c r="E88" s="102"/>
      <c r="F88" s="150" t="s">
        <v>176</v>
      </c>
      <c r="G88" s="107">
        <f>G89</f>
        <v>31.09474</v>
      </c>
      <c r="H88" s="108">
        <f>H89</f>
        <v>0</v>
      </c>
      <c r="I88" s="112">
        <f>G88+H88</f>
        <v>31.09474</v>
      </c>
      <c r="J88" s="107">
        <f>J89</f>
        <v>31.09474</v>
      </c>
      <c r="K88" s="108">
        <f>K89</f>
        <v>0</v>
      </c>
      <c r="L88" s="112">
        <f>J88+K88</f>
        <v>31.09474</v>
      </c>
      <c r="M88" s="155">
        <f t="shared" si="13"/>
        <v>100</v>
      </c>
    </row>
    <row r="89" spans="1:13" ht="39" customHeight="1">
      <c r="A89" s="162"/>
      <c r="B89" s="162"/>
      <c r="C89" s="150"/>
      <c r="D89" s="102"/>
      <c r="E89" s="102" t="s">
        <v>143</v>
      </c>
      <c r="F89" s="150" t="s">
        <v>14</v>
      </c>
      <c r="G89" s="107">
        <f>G90</f>
        <v>31.09474</v>
      </c>
      <c r="H89" s="108">
        <f>H90</f>
        <v>0</v>
      </c>
      <c r="I89" s="112">
        <f>G89+H89</f>
        <v>31.09474</v>
      </c>
      <c r="J89" s="107">
        <f>J90</f>
        <v>31.09474</v>
      </c>
      <c r="K89" s="108">
        <f>K90</f>
        <v>0</v>
      </c>
      <c r="L89" s="112">
        <f>J89+K89</f>
        <v>31.09474</v>
      </c>
      <c r="M89" s="155">
        <f t="shared" si="13"/>
        <v>100</v>
      </c>
    </row>
    <row r="90" spans="1:13" ht="56.25">
      <c r="A90" s="162"/>
      <c r="B90" s="162"/>
      <c r="C90" s="150"/>
      <c r="D90" s="102"/>
      <c r="E90" s="102" t="s">
        <v>145</v>
      </c>
      <c r="F90" s="150" t="s">
        <v>814</v>
      </c>
      <c r="G90" s="107">
        <v>31.09474</v>
      </c>
      <c r="H90" s="112"/>
      <c r="I90" s="112">
        <f>G90+H90</f>
        <v>31.09474</v>
      </c>
      <c r="J90" s="107">
        <v>31.09474</v>
      </c>
      <c r="K90" s="112"/>
      <c r="L90" s="112">
        <f>J90+K90</f>
        <v>31.09474</v>
      </c>
      <c r="M90" s="155">
        <f t="shared" si="13"/>
        <v>100</v>
      </c>
    </row>
    <row r="91" spans="1:13" ht="18.75">
      <c r="A91" s="196"/>
      <c r="B91" s="162" t="s">
        <v>177</v>
      </c>
      <c r="C91" s="162"/>
      <c r="D91" s="102"/>
      <c r="E91" s="102"/>
      <c r="F91" s="206" t="s">
        <v>178</v>
      </c>
      <c r="G91" s="107">
        <f>G92+G106</f>
        <v>8386.070160000001</v>
      </c>
      <c r="H91" s="108">
        <f>H92</f>
        <v>98.35993</v>
      </c>
      <c r="I91" s="107">
        <f aca="true" t="shared" si="17" ref="I91:I126">SUM(G91:H91)</f>
        <v>8484.430090000002</v>
      </c>
      <c r="J91" s="107">
        <f>J92+J106</f>
        <v>7983.6694</v>
      </c>
      <c r="K91" s="108">
        <f>K92</f>
        <v>98.35993</v>
      </c>
      <c r="L91" s="107">
        <f aca="true" t="shared" si="18" ref="L91:L114">SUM(J91:K91)</f>
        <v>8082.029329999999</v>
      </c>
      <c r="M91" s="155">
        <f t="shared" si="13"/>
        <v>95.25718574221875</v>
      </c>
    </row>
    <row r="92" spans="1:13" ht="16.5" customHeight="1">
      <c r="A92" s="196"/>
      <c r="B92" s="162"/>
      <c r="C92" s="162" t="s">
        <v>179</v>
      </c>
      <c r="D92" s="102"/>
      <c r="E92" s="102"/>
      <c r="F92" s="150" t="s">
        <v>258</v>
      </c>
      <c r="G92" s="107">
        <f>G97+G93</f>
        <v>8003.261</v>
      </c>
      <c r="H92" s="107">
        <f>H97+H93</f>
        <v>98.35993</v>
      </c>
      <c r="I92" s="107">
        <f t="shared" si="17"/>
        <v>8101.62093</v>
      </c>
      <c r="J92" s="107">
        <f>J97+J93</f>
        <v>7708.27737</v>
      </c>
      <c r="K92" s="107">
        <f>K97+K93</f>
        <v>98.35993</v>
      </c>
      <c r="L92" s="107">
        <f t="shared" si="18"/>
        <v>7806.637299999999</v>
      </c>
      <c r="M92" s="155">
        <f t="shared" si="13"/>
        <v>96.3589554170859</v>
      </c>
    </row>
    <row r="93" spans="1:13" ht="56.25">
      <c r="A93" s="196"/>
      <c r="B93" s="162"/>
      <c r="C93" s="162"/>
      <c r="D93" s="102" t="s">
        <v>464</v>
      </c>
      <c r="E93" s="102"/>
      <c r="F93" s="150" t="s">
        <v>468</v>
      </c>
      <c r="G93" s="107"/>
      <c r="H93" s="108">
        <f>H94</f>
        <v>98.35993</v>
      </c>
      <c r="I93" s="107">
        <f t="shared" si="17"/>
        <v>98.35993</v>
      </c>
      <c r="J93" s="107"/>
      <c r="K93" s="108">
        <f>K94</f>
        <v>98.35993</v>
      </c>
      <c r="L93" s="107">
        <f t="shared" si="18"/>
        <v>98.35993</v>
      </c>
      <c r="M93" s="155">
        <f t="shared" si="13"/>
        <v>100</v>
      </c>
    </row>
    <row r="94" spans="1:13" ht="18.75">
      <c r="A94" s="196"/>
      <c r="B94" s="162"/>
      <c r="C94" s="162"/>
      <c r="D94" s="102" t="s">
        <v>465</v>
      </c>
      <c r="E94" s="102"/>
      <c r="F94" s="150" t="s">
        <v>466</v>
      </c>
      <c r="G94" s="107"/>
      <c r="H94" s="108">
        <f>H95</f>
        <v>98.35993</v>
      </c>
      <c r="I94" s="107">
        <f t="shared" si="17"/>
        <v>98.35993</v>
      </c>
      <c r="J94" s="107"/>
      <c r="K94" s="108">
        <f>K95</f>
        <v>98.35993</v>
      </c>
      <c r="L94" s="107">
        <f t="shared" si="18"/>
        <v>98.35993</v>
      </c>
      <c r="M94" s="155">
        <f t="shared" si="13"/>
        <v>100</v>
      </c>
    </row>
    <row r="95" spans="1:13" ht="56.25">
      <c r="A95" s="196"/>
      <c r="B95" s="162"/>
      <c r="C95" s="162"/>
      <c r="D95" s="102" t="s">
        <v>804</v>
      </c>
      <c r="E95" s="102"/>
      <c r="F95" s="150" t="s">
        <v>813</v>
      </c>
      <c r="G95" s="107"/>
      <c r="H95" s="108">
        <f>H96</f>
        <v>98.35993</v>
      </c>
      <c r="I95" s="107">
        <f t="shared" si="17"/>
        <v>98.35993</v>
      </c>
      <c r="J95" s="107"/>
      <c r="K95" s="108">
        <f>K96</f>
        <v>98.35993</v>
      </c>
      <c r="L95" s="107">
        <f t="shared" si="18"/>
        <v>98.35993</v>
      </c>
      <c r="M95" s="155">
        <f t="shared" si="13"/>
        <v>100</v>
      </c>
    </row>
    <row r="96" spans="1:13" ht="18.75">
      <c r="A96" s="196"/>
      <c r="B96" s="162"/>
      <c r="C96" s="162"/>
      <c r="D96" s="102"/>
      <c r="E96" s="102" t="s">
        <v>167</v>
      </c>
      <c r="F96" s="150" t="s">
        <v>168</v>
      </c>
      <c r="G96" s="107"/>
      <c r="H96" s="108">
        <v>98.35993</v>
      </c>
      <c r="I96" s="107">
        <v>98.35993</v>
      </c>
      <c r="J96" s="107"/>
      <c r="K96" s="108">
        <v>98.35993</v>
      </c>
      <c r="L96" s="107">
        <f t="shared" si="18"/>
        <v>98.35993</v>
      </c>
      <c r="M96" s="155">
        <f t="shared" si="13"/>
        <v>100</v>
      </c>
    </row>
    <row r="97" spans="1:13" ht="37.5">
      <c r="A97" s="196"/>
      <c r="B97" s="162"/>
      <c r="C97" s="162"/>
      <c r="D97" s="102" t="s">
        <v>296</v>
      </c>
      <c r="E97" s="102"/>
      <c r="F97" s="150" t="s">
        <v>826</v>
      </c>
      <c r="G97" s="107">
        <f>G98+G103</f>
        <v>8003.261</v>
      </c>
      <c r="H97" s="107">
        <f>H98+H103</f>
        <v>0</v>
      </c>
      <c r="I97" s="107">
        <f t="shared" si="17"/>
        <v>8003.261</v>
      </c>
      <c r="J97" s="107">
        <f>J98+J103</f>
        <v>7708.27737</v>
      </c>
      <c r="K97" s="107">
        <f>K98+K103</f>
        <v>0</v>
      </c>
      <c r="L97" s="107">
        <f t="shared" si="18"/>
        <v>7708.27737</v>
      </c>
      <c r="M97" s="155">
        <f t="shared" si="13"/>
        <v>96.31420704635272</v>
      </c>
    </row>
    <row r="98" spans="1:13" ht="56.25">
      <c r="A98" s="196"/>
      <c r="B98" s="162"/>
      <c r="C98" s="162"/>
      <c r="D98" s="102" t="s">
        <v>299</v>
      </c>
      <c r="E98" s="102"/>
      <c r="F98" s="150" t="s">
        <v>260</v>
      </c>
      <c r="G98" s="107">
        <f>G99+G101</f>
        <v>7889</v>
      </c>
      <c r="H98" s="107">
        <f>H99+H101</f>
        <v>0</v>
      </c>
      <c r="I98" s="107">
        <f t="shared" si="17"/>
        <v>7889</v>
      </c>
      <c r="J98" s="107">
        <f>J99+J101</f>
        <v>7708.27737</v>
      </c>
      <c r="K98" s="107">
        <f>K99+K101</f>
        <v>0</v>
      </c>
      <c r="L98" s="107">
        <f t="shared" si="18"/>
        <v>7708.27737</v>
      </c>
      <c r="M98" s="155">
        <f t="shared" si="13"/>
        <v>97.70918202560527</v>
      </c>
    </row>
    <row r="99" spans="1:13" ht="37.5" customHeight="1">
      <c r="A99" s="196"/>
      <c r="B99" s="162"/>
      <c r="C99" s="162"/>
      <c r="D99" s="102"/>
      <c r="E99" s="102" t="s">
        <v>143</v>
      </c>
      <c r="F99" s="150" t="s">
        <v>14</v>
      </c>
      <c r="G99" s="107">
        <f>G100</f>
        <v>7600.95657</v>
      </c>
      <c r="H99" s="108">
        <f>H100</f>
        <v>0</v>
      </c>
      <c r="I99" s="107">
        <f t="shared" si="17"/>
        <v>7600.95657</v>
      </c>
      <c r="J99" s="107">
        <f>J100</f>
        <v>7420.23394</v>
      </c>
      <c r="K99" s="108">
        <f>K100</f>
        <v>0</v>
      </c>
      <c r="L99" s="107">
        <f t="shared" si="18"/>
        <v>7420.23394</v>
      </c>
      <c r="M99" s="155">
        <f t="shared" si="13"/>
        <v>97.62236991705375</v>
      </c>
    </row>
    <row r="100" spans="1:13" ht="56.25">
      <c r="A100" s="196"/>
      <c r="B100" s="162"/>
      <c r="C100" s="162"/>
      <c r="D100" s="102"/>
      <c r="E100" s="102" t="s">
        <v>145</v>
      </c>
      <c r="F100" s="150" t="s">
        <v>15</v>
      </c>
      <c r="G100" s="107">
        <v>7600.95657</v>
      </c>
      <c r="H100" s="107">
        <v>0</v>
      </c>
      <c r="I100" s="107">
        <f t="shared" si="17"/>
        <v>7600.95657</v>
      </c>
      <c r="J100" s="107">
        <v>7420.23394</v>
      </c>
      <c r="K100" s="107">
        <v>0</v>
      </c>
      <c r="L100" s="107">
        <f t="shared" si="18"/>
        <v>7420.23394</v>
      </c>
      <c r="M100" s="155">
        <f t="shared" si="13"/>
        <v>97.62236991705375</v>
      </c>
    </row>
    <row r="101" spans="1:13" ht="18.75">
      <c r="A101" s="196"/>
      <c r="B101" s="162"/>
      <c r="C101" s="162"/>
      <c r="D101" s="102"/>
      <c r="E101" s="102" t="s">
        <v>166</v>
      </c>
      <c r="F101" s="150" t="s">
        <v>150</v>
      </c>
      <c r="G101" s="107">
        <f>G102</f>
        <v>288.04343</v>
      </c>
      <c r="H101" s="107">
        <f>H102</f>
        <v>0</v>
      </c>
      <c r="I101" s="107">
        <f t="shared" si="17"/>
        <v>288.04343</v>
      </c>
      <c r="J101" s="107">
        <f>J102</f>
        <v>288.04343</v>
      </c>
      <c r="K101" s="107">
        <f>K102</f>
        <v>0</v>
      </c>
      <c r="L101" s="107">
        <f t="shared" si="18"/>
        <v>288.04343</v>
      </c>
      <c r="M101" s="155">
        <f t="shared" si="13"/>
        <v>100</v>
      </c>
    </row>
    <row r="102" spans="1:13" ht="18.75">
      <c r="A102" s="196"/>
      <c r="B102" s="162"/>
      <c r="C102" s="162"/>
      <c r="D102" s="102"/>
      <c r="E102" s="102" t="s">
        <v>167</v>
      </c>
      <c r="F102" s="150" t="s">
        <v>168</v>
      </c>
      <c r="G102" s="107">
        <v>288.04343</v>
      </c>
      <c r="H102" s="107">
        <v>0</v>
      </c>
      <c r="I102" s="107">
        <f t="shared" si="17"/>
        <v>288.04343</v>
      </c>
      <c r="J102" s="107">
        <v>288.04343</v>
      </c>
      <c r="K102" s="107">
        <v>0</v>
      </c>
      <c r="L102" s="107">
        <f t="shared" si="18"/>
        <v>288.04343</v>
      </c>
      <c r="M102" s="155">
        <f t="shared" si="13"/>
        <v>100</v>
      </c>
    </row>
    <row r="103" spans="1:13" ht="56.25">
      <c r="A103" s="196"/>
      <c r="B103" s="162"/>
      <c r="C103" s="162"/>
      <c r="D103" s="102" t="s">
        <v>300</v>
      </c>
      <c r="E103" s="102"/>
      <c r="F103" s="150" t="s">
        <v>827</v>
      </c>
      <c r="G103" s="107">
        <f>G104</f>
        <v>114.261</v>
      </c>
      <c r="H103" s="108">
        <f>H104</f>
        <v>0</v>
      </c>
      <c r="I103" s="107">
        <f t="shared" si="17"/>
        <v>114.261</v>
      </c>
      <c r="J103" s="107">
        <f>J104</f>
        <v>0</v>
      </c>
      <c r="K103" s="108">
        <f>K104</f>
        <v>0</v>
      </c>
      <c r="L103" s="107">
        <f t="shared" si="18"/>
        <v>0</v>
      </c>
      <c r="M103" s="155">
        <f t="shared" si="13"/>
        <v>0</v>
      </c>
    </row>
    <row r="104" spans="1:13" ht="35.25" customHeight="1">
      <c r="A104" s="196"/>
      <c r="B104" s="162"/>
      <c r="C104" s="162"/>
      <c r="D104" s="102"/>
      <c r="E104" s="102" t="s">
        <v>143</v>
      </c>
      <c r="F104" s="150" t="s">
        <v>14</v>
      </c>
      <c r="G104" s="107">
        <f>G105</f>
        <v>114.261</v>
      </c>
      <c r="H104" s="108">
        <f>H105</f>
        <v>0</v>
      </c>
      <c r="I104" s="107">
        <f t="shared" si="17"/>
        <v>114.261</v>
      </c>
      <c r="J104" s="107">
        <f>J105</f>
        <v>0</v>
      </c>
      <c r="K104" s="108">
        <f>K105</f>
        <v>0</v>
      </c>
      <c r="L104" s="107">
        <f t="shared" si="18"/>
        <v>0</v>
      </c>
      <c r="M104" s="155">
        <f t="shared" si="13"/>
        <v>0</v>
      </c>
    </row>
    <row r="105" spans="1:13" ht="52.5" customHeight="1">
      <c r="A105" s="196"/>
      <c r="B105" s="162"/>
      <c r="C105" s="162"/>
      <c r="D105" s="102"/>
      <c r="E105" s="102" t="s">
        <v>145</v>
      </c>
      <c r="F105" s="150" t="s">
        <v>15</v>
      </c>
      <c r="G105" s="107">
        <v>114.261</v>
      </c>
      <c r="H105" s="107"/>
      <c r="I105" s="107">
        <f t="shared" si="17"/>
        <v>114.261</v>
      </c>
      <c r="J105" s="107">
        <v>0</v>
      </c>
      <c r="K105" s="107"/>
      <c r="L105" s="107">
        <f t="shared" si="18"/>
        <v>0</v>
      </c>
      <c r="M105" s="155">
        <f t="shared" si="13"/>
        <v>0</v>
      </c>
    </row>
    <row r="106" spans="1:13" ht="37.5">
      <c r="A106" s="196"/>
      <c r="B106" s="162"/>
      <c r="C106" s="162" t="s">
        <v>196</v>
      </c>
      <c r="D106" s="102"/>
      <c r="E106" s="102"/>
      <c r="F106" s="150" t="s">
        <v>197</v>
      </c>
      <c r="G106" s="107">
        <f>G107</f>
        <v>382.80916</v>
      </c>
      <c r="H106" s="108">
        <f>H107</f>
        <v>0</v>
      </c>
      <c r="I106" s="107">
        <f t="shared" si="17"/>
        <v>382.80916</v>
      </c>
      <c r="J106" s="107">
        <f>J107</f>
        <v>275.39203</v>
      </c>
      <c r="K106" s="108">
        <f>K107</f>
        <v>0</v>
      </c>
      <c r="L106" s="107">
        <f t="shared" si="18"/>
        <v>275.39203</v>
      </c>
      <c r="M106" s="155">
        <f t="shared" si="13"/>
        <v>71.93977019776642</v>
      </c>
    </row>
    <row r="107" spans="1:13" ht="37.5">
      <c r="A107" s="196"/>
      <c r="B107" s="162"/>
      <c r="C107" s="162"/>
      <c r="D107" s="152" t="s">
        <v>450</v>
      </c>
      <c r="E107" s="153"/>
      <c r="F107" s="208" t="s">
        <v>53</v>
      </c>
      <c r="G107" s="107">
        <f>G111+G108</f>
        <v>382.80916</v>
      </c>
      <c r="H107" s="107">
        <f>H111+H108</f>
        <v>0</v>
      </c>
      <c r="I107" s="107">
        <f t="shared" si="17"/>
        <v>382.80916</v>
      </c>
      <c r="J107" s="107">
        <f>J111+J108</f>
        <v>275.39203</v>
      </c>
      <c r="K107" s="107">
        <f>K111+K108</f>
        <v>0</v>
      </c>
      <c r="L107" s="107">
        <f t="shared" si="18"/>
        <v>275.39203</v>
      </c>
      <c r="M107" s="155">
        <f t="shared" si="13"/>
        <v>71.93977019776642</v>
      </c>
    </row>
    <row r="108" spans="1:13" ht="56.25">
      <c r="A108" s="196"/>
      <c r="B108" s="162"/>
      <c r="C108" s="162"/>
      <c r="D108" s="102" t="s">
        <v>454</v>
      </c>
      <c r="E108" s="102"/>
      <c r="F108" s="150" t="s">
        <v>176</v>
      </c>
      <c r="G108" s="107">
        <f>G109</f>
        <v>130</v>
      </c>
      <c r="H108" s="108">
        <f>H109</f>
        <v>0</v>
      </c>
      <c r="I108" s="107">
        <f>SUM(G108:H108)</f>
        <v>130</v>
      </c>
      <c r="J108" s="107">
        <f>J109</f>
        <v>126.22943</v>
      </c>
      <c r="K108" s="108">
        <f>K109</f>
        <v>0</v>
      </c>
      <c r="L108" s="107">
        <f>SUM(J108:K108)</f>
        <v>126.22943</v>
      </c>
      <c r="M108" s="155">
        <f t="shared" si="13"/>
        <v>97.09956153846153</v>
      </c>
    </row>
    <row r="109" spans="1:13" ht="35.25" customHeight="1">
      <c r="A109" s="196"/>
      <c r="B109" s="162"/>
      <c r="C109" s="162"/>
      <c r="D109" s="102"/>
      <c r="E109" s="102" t="s">
        <v>143</v>
      </c>
      <c r="F109" s="150" t="s">
        <v>14</v>
      </c>
      <c r="G109" s="107">
        <f>G110</f>
        <v>130</v>
      </c>
      <c r="H109" s="108">
        <f>H110</f>
        <v>0</v>
      </c>
      <c r="I109" s="107">
        <f>SUM(G109:H109)</f>
        <v>130</v>
      </c>
      <c r="J109" s="107">
        <f>J110</f>
        <v>126.22943</v>
      </c>
      <c r="K109" s="108">
        <f>K110</f>
        <v>0</v>
      </c>
      <c r="L109" s="107">
        <f>SUM(J109:K109)</f>
        <v>126.22943</v>
      </c>
      <c r="M109" s="155">
        <f t="shared" si="13"/>
        <v>97.09956153846153</v>
      </c>
    </row>
    <row r="110" spans="1:13" ht="56.25">
      <c r="A110" s="196"/>
      <c r="B110" s="162"/>
      <c r="C110" s="162"/>
      <c r="D110" s="102"/>
      <c r="E110" s="102" t="s">
        <v>145</v>
      </c>
      <c r="F110" s="150" t="s">
        <v>15</v>
      </c>
      <c r="G110" s="107">
        <v>130</v>
      </c>
      <c r="H110" s="107"/>
      <c r="I110" s="107">
        <f>SUM(G110:H110)</f>
        <v>130</v>
      </c>
      <c r="J110" s="107">
        <v>126.22943</v>
      </c>
      <c r="K110" s="107"/>
      <c r="L110" s="107">
        <f>SUM(J110:K110)</f>
        <v>126.22943</v>
      </c>
      <c r="M110" s="155">
        <f t="shared" si="13"/>
        <v>97.09956153846153</v>
      </c>
    </row>
    <row r="111" spans="1:13" ht="37.5">
      <c r="A111" s="196"/>
      <c r="B111" s="162"/>
      <c r="C111" s="162"/>
      <c r="D111" s="102" t="s">
        <v>251</v>
      </c>
      <c r="E111" s="102"/>
      <c r="F111" s="150" t="s">
        <v>270</v>
      </c>
      <c r="G111" s="107">
        <f>G112</f>
        <v>252.80916</v>
      </c>
      <c r="H111" s="108">
        <f>H112</f>
        <v>0</v>
      </c>
      <c r="I111" s="107">
        <f t="shared" si="17"/>
        <v>252.80916</v>
      </c>
      <c r="J111" s="107">
        <f>J112</f>
        <v>149.1626</v>
      </c>
      <c r="K111" s="108">
        <f>K112</f>
        <v>0</v>
      </c>
      <c r="L111" s="107">
        <f t="shared" si="18"/>
        <v>149.1626</v>
      </c>
      <c r="M111" s="155">
        <f t="shared" si="13"/>
        <v>59.002055147052424</v>
      </c>
    </row>
    <row r="112" spans="1:13" ht="35.25" customHeight="1">
      <c r="A112" s="196"/>
      <c r="B112" s="162"/>
      <c r="C112" s="162"/>
      <c r="D112" s="102"/>
      <c r="E112" s="102" t="s">
        <v>143</v>
      </c>
      <c r="F112" s="150" t="s">
        <v>14</v>
      </c>
      <c r="G112" s="107">
        <f>G113</f>
        <v>252.80916</v>
      </c>
      <c r="H112" s="108">
        <f>H113</f>
        <v>0</v>
      </c>
      <c r="I112" s="107">
        <f t="shared" si="17"/>
        <v>252.80916</v>
      </c>
      <c r="J112" s="107">
        <f>J113</f>
        <v>149.1626</v>
      </c>
      <c r="K112" s="108">
        <f>K113</f>
        <v>0</v>
      </c>
      <c r="L112" s="107">
        <f t="shared" si="18"/>
        <v>149.1626</v>
      </c>
      <c r="M112" s="155">
        <f t="shared" si="13"/>
        <v>59.002055147052424</v>
      </c>
    </row>
    <row r="113" spans="1:13" ht="56.25">
      <c r="A113" s="196"/>
      <c r="B113" s="162"/>
      <c r="C113" s="162"/>
      <c r="D113" s="102"/>
      <c r="E113" s="102" t="s">
        <v>145</v>
      </c>
      <c r="F113" s="150" t="s">
        <v>814</v>
      </c>
      <c r="G113" s="107">
        <v>252.80916</v>
      </c>
      <c r="H113" s="107"/>
      <c r="I113" s="107">
        <f t="shared" si="17"/>
        <v>252.80916</v>
      </c>
      <c r="J113" s="107">
        <v>149.1626</v>
      </c>
      <c r="K113" s="107"/>
      <c r="L113" s="107">
        <f t="shared" si="18"/>
        <v>149.1626</v>
      </c>
      <c r="M113" s="155">
        <f t="shared" si="13"/>
        <v>59.002055147052424</v>
      </c>
    </row>
    <row r="114" spans="1:13" ht="18.75">
      <c r="A114" s="196"/>
      <c r="B114" s="162" t="s">
        <v>180</v>
      </c>
      <c r="C114" s="162"/>
      <c r="D114" s="102"/>
      <c r="E114" s="102"/>
      <c r="F114" s="150" t="s">
        <v>181</v>
      </c>
      <c r="G114" s="107">
        <f>G115+G120</f>
        <v>5046.73161</v>
      </c>
      <c r="H114" s="108">
        <f>H120</f>
        <v>0</v>
      </c>
      <c r="I114" s="107">
        <f t="shared" si="17"/>
        <v>5046.73161</v>
      </c>
      <c r="J114" s="107">
        <f>J115+J120</f>
        <v>5031.93751</v>
      </c>
      <c r="K114" s="108">
        <f>K120</f>
        <v>0</v>
      </c>
      <c r="L114" s="107">
        <f t="shared" si="18"/>
        <v>5031.93751</v>
      </c>
      <c r="M114" s="155">
        <f t="shared" si="13"/>
        <v>99.7068578013801</v>
      </c>
    </row>
    <row r="115" spans="1:13" ht="18.75">
      <c r="A115" s="196"/>
      <c r="B115" s="162"/>
      <c r="C115" s="162" t="s">
        <v>136</v>
      </c>
      <c r="D115" s="102"/>
      <c r="E115" s="102"/>
      <c r="F115" s="150" t="s">
        <v>259</v>
      </c>
      <c r="G115" s="107">
        <f aca="true" t="shared" si="19" ref="G115:K118">G116</f>
        <v>79.32</v>
      </c>
      <c r="H115" s="108">
        <f t="shared" si="19"/>
        <v>0</v>
      </c>
      <c r="I115" s="112">
        <f>G115+H115</f>
        <v>79.32</v>
      </c>
      <c r="J115" s="107">
        <f t="shared" si="19"/>
        <v>79.32</v>
      </c>
      <c r="K115" s="108">
        <f t="shared" si="19"/>
        <v>0</v>
      </c>
      <c r="L115" s="112">
        <f>J115+K115</f>
        <v>79.32</v>
      </c>
      <c r="M115" s="155">
        <f t="shared" si="13"/>
        <v>100</v>
      </c>
    </row>
    <row r="116" spans="1:13" ht="37.5">
      <c r="A116" s="196"/>
      <c r="B116" s="162"/>
      <c r="C116" s="162"/>
      <c r="D116" s="102" t="s">
        <v>450</v>
      </c>
      <c r="E116" s="102"/>
      <c r="F116" s="150" t="s">
        <v>53</v>
      </c>
      <c r="G116" s="107">
        <f t="shared" si="19"/>
        <v>79.32</v>
      </c>
      <c r="H116" s="108">
        <f t="shared" si="19"/>
        <v>0</v>
      </c>
      <c r="I116" s="112">
        <f>G116+H116</f>
        <v>79.32</v>
      </c>
      <c r="J116" s="107">
        <f t="shared" si="19"/>
        <v>79.32</v>
      </c>
      <c r="K116" s="108">
        <f t="shared" si="19"/>
        <v>0</v>
      </c>
      <c r="L116" s="112">
        <f>J116+K116</f>
        <v>79.32</v>
      </c>
      <c r="M116" s="155">
        <f t="shared" si="13"/>
        <v>100</v>
      </c>
    </row>
    <row r="117" spans="1:13" ht="37.5">
      <c r="A117" s="196"/>
      <c r="B117" s="162"/>
      <c r="C117" s="162"/>
      <c r="D117" s="102" t="s">
        <v>452</v>
      </c>
      <c r="E117" s="102"/>
      <c r="F117" s="150" t="s">
        <v>453</v>
      </c>
      <c r="G117" s="107">
        <f t="shared" si="19"/>
        <v>79.32</v>
      </c>
      <c r="H117" s="108">
        <f t="shared" si="19"/>
        <v>0</v>
      </c>
      <c r="I117" s="112">
        <f>G117+H117</f>
        <v>79.32</v>
      </c>
      <c r="J117" s="107">
        <f t="shared" si="19"/>
        <v>79.32</v>
      </c>
      <c r="K117" s="108">
        <f t="shared" si="19"/>
        <v>0</v>
      </c>
      <c r="L117" s="112">
        <f>J117+K117</f>
        <v>79.32</v>
      </c>
      <c r="M117" s="155">
        <f t="shared" si="13"/>
        <v>100</v>
      </c>
    </row>
    <row r="118" spans="1:13" ht="33" customHeight="1">
      <c r="A118" s="196"/>
      <c r="B118" s="162"/>
      <c r="C118" s="162"/>
      <c r="D118" s="102"/>
      <c r="E118" s="102" t="s">
        <v>143</v>
      </c>
      <c r="F118" s="150" t="s">
        <v>14</v>
      </c>
      <c r="G118" s="107">
        <f t="shared" si="19"/>
        <v>79.32</v>
      </c>
      <c r="H118" s="108">
        <f t="shared" si="19"/>
        <v>0</v>
      </c>
      <c r="I118" s="112">
        <f>G118+H118</f>
        <v>79.32</v>
      </c>
      <c r="J118" s="107">
        <f t="shared" si="19"/>
        <v>79.32</v>
      </c>
      <c r="K118" s="108">
        <f t="shared" si="19"/>
        <v>0</v>
      </c>
      <c r="L118" s="112">
        <f>J118+K118</f>
        <v>79.32</v>
      </c>
      <c r="M118" s="155">
        <f t="shared" si="13"/>
        <v>100</v>
      </c>
    </row>
    <row r="119" spans="1:13" ht="56.25">
      <c r="A119" s="196"/>
      <c r="B119" s="162"/>
      <c r="C119" s="162"/>
      <c r="D119" s="102"/>
      <c r="E119" s="102" t="s">
        <v>145</v>
      </c>
      <c r="F119" s="150" t="s">
        <v>15</v>
      </c>
      <c r="G119" s="107">
        <v>79.32</v>
      </c>
      <c r="H119" s="108">
        <v>0</v>
      </c>
      <c r="I119" s="112">
        <f>G119+H119</f>
        <v>79.32</v>
      </c>
      <c r="J119" s="107">
        <v>79.32</v>
      </c>
      <c r="K119" s="108">
        <v>0</v>
      </c>
      <c r="L119" s="112">
        <f>J119+K119</f>
        <v>79.32</v>
      </c>
      <c r="M119" s="155">
        <f t="shared" si="13"/>
        <v>100</v>
      </c>
    </row>
    <row r="120" spans="1:13" ht="18.75">
      <c r="A120" s="196"/>
      <c r="B120" s="162"/>
      <c r="C120" s="162" t="s">
        <v>182</v>
      </c>
      <c r="D120" s="102"/>
      <c r="E120" s="102"/>
      <c r="F120" s="150" t="s">
        <v>183</v>
      </c>
      <c r="G120" s="107">
        <f aca="true" t="shared" si="20" ref="G120:K123">G121</f>
        <v>4967.41161</v>
      </c>
      <c r="H120" s="108">
        <f t="shared" si="20"/>
        <v>0</v>
      </c>
      <c r="I120" s="107">
        <f t="shared" si="17"/>
        <v>4967.41161</v>
      </c>
      <c r="J120" s="107">
        <f t="shared" si="20"/>
        <v>4952.61751</v>
      </c>
      <c r="K120" s="108">
        <f t="shared" si="20"/>
        <v>0</v>
      </c>
      <c r="L120" s="107">
        <f aca="true" t="shared" si="21" ref="L120:L146">SUM(J120:K120)</f>
        <v>4952.61751</v>
      </c>
      <c r="M120" s="155">
        <f t="shared" si="13"/>
        <v>99.70217688483439</v>
      </c>
    </row>
    <row r="121" spans="1:13" ht="37.5">
      <c r="A121" s="196"/>
      <c r="B121" s="162"/>
      <c r="C121" s="162"/>
      <c r="D121" s="102" t="s">
        <v>290</v>
      </c>
      <c r="E121" s="102"/>
      <c r="F121" s="150" t="s">
        <v>830</v>
      </c>
      <c r="G121" s="107">
        <f t="shared" si="20"/>
        <v>4967.41161</v>
      </c>
      <c r="H121" s="108">
        <f t="shared" si="20"/>
        <v>0</v>
      </c>
      <c r="I121" s="107">
        <f t="shared" si="17"/>
        <v>4967.41161</v>
      </c>
      <c r="J121" s="107">
        <f t="shared" si="20"/>
        <v>4952.61751</v>
      </c>
      <c r="K121" s="108">
        <f t="shared" si="20"/>
        <v>0</v>
      </c>
      <c r="L121" s="107">
        <f t="shared" si="21"/>
        <v>4952.61751</v>
      </c>
      <c r="M121" s="155">
        <f aca="true" t="shared" si="22" ref="M121:M181">L121/I121*100</f>
        <v>99.70217688483439</v>
      </c>
    </row>
    <row r="122" spans="1:13" ht="35.25" customHeight="1">
      <c r="A122" s="196"/>
      <c r="B122" s="162"/>
      <c r="C122" s="162"/>
      <c r="D122" s="102" t="s">
        <v>831</v>
      </c>
      <c r="E122" s="102"/>
      <c r="F122" s="150" t="s">
        <v>184</v>
      </c>
      <c r="G122" s="107">
        <f t="shared" si="20"/>
        <v>4967.41161</v>
      </c>
      <c r="H122" s="108">
        <f t="shared" si="20"/>
        <v>0</v>
      </c>
      <c r="I122" s="107">
        <f t="shared" si="17"/>
        <v>4967.41161</v>
      </c>
      <c r="J122" s="107">
        <f t="shared" si="20"/>
        <v>4952.61751</v>
      </c>
      <c r="K122" s="108">
        <f t="shared" si="20"/>
        <v>0</v>
      </c>
      <c r="L122" s="107">
        <f t="shared" si="21"/>
        <v>4952.61751</v>
      </c>
      <c r="M122" s="155">
        <f t="shared" si="22"/>
        <v>99.70217688483439</v>
      </c>
    </row>
    <row r="123" spans="1:13" ht="37.5" customHeight="1">
      <c r="A123" s="196"/>
      <c r="B123" s="162"/>
      <c r="C123" s="162"/>
      <c r="D123" s="102"/>
      <c r="E123" s="102" t="s">
        <v>143</v>
      </c>
      <c r="F123" s="150" t="s">
        <v>14</v>
      </c>
      <c r="G123" s="107">
        <f t="shared" si="20"/>
        <v>4967.41161</v>
      </c>
      <c r="H123" s="108">
        <f t="shared" si="20"/>
        <v>0</v>
      </c>
      <c r="I123" s="107">
        <f t="shared" si="17"/>
        <v>4967.41161</v>
      </c>
      <c r="J123" s="107">
        <f t="shared" si="20"/>
        <v>4952.61751</v>
      </c>
      <c r="K123" s="108">
        <f t="shared" si="20"/>
        <v>0</v>
      </c>
      <c r="L123" s="107">
        <f t="shared" si="21"/>
        <v>4952.61751</v>
      </c>
      <c r="M123" s="155">
        <f t="shared" si="22"/>
        <v>99.70217688483439</v>
      </c>
    </row>
    <row r="124" spans="1:13" ht="56.25">
      <c r="A124" s="196"/>
      <c r="B124" s="162"/>
      <c r="C124" s="162"/>
      <c r="D124" s="102"/>
      <c r="E124" s="102" t="s">
        <v>145</v>
      </c>
      <c r="F124" s="150" t="s">
        <v>15</v>
      </c>
      <c r="G124" s="107">
        <v>4967.41161</v>
      </c>
      <c r="H124" s="107">
        <v>0</v>
      </c>
      <c r="I124" s="107">
        <f t="shared" si="17"/>
        <v>4967.41161</v>
      </c>
      <c r="J124" s="107">
        <v>4952.61751</v>
      </c>
      <c r="K124" s="107">
        <v>0</v>
      </c>
      <c r="L124" s="107">
        <f t="shared" si="21"/>
        <v>4952.61751</v>
      </c>
      <c r="M124" s="155">
        <f t="shared" si="22"/>
        <v>99.70217688483439</v>
      </c>
    </row>
    <row r="125" spans="1:13" ht="18.75">
      <c r="A125" s="196"/>
      <c r="B125" s="162" t="s">
        <v>179</v>
      </c>
      <c r="C125" s="162"/>
      <c r="D125" s="102"/>
      <c r="E125" s="102"/>
      <c r="F125" s="206" t="s">
        <v>223</v>
      </c>
      <c r="G125" s="107">
        <f>G126</f>
        <v>742.5</v>
      </c>
      <c r="H125" s="108">
        <f>H126</f>
        <v>0</v>
      </c>
      <c r="I125" s="107">
        <f t="shared" si="17"/>
        <v>742.5</v>
      </c>
      <c r="J125" s="107">
        <f>J126</f>
        <v>742.5</v>
      </c>
      <c r="K125" s="108">
        <f>K126</f>
        <v>0</v>
      </c>
      <c r="L125" s="107">
        <f t="shared" si="21"/>
        <v>742.5</v>
      </c>
      <c r="M125" s="155">
        <f t="shared" si="22"/>
        <v>100</v>
      </c>
    </row>
    <row r="126" spans="1:13" ht="18.75">
      <c r="A126" s="196"/>
      <c r="B126" s="162"/>
      <c r="C126" s="162" t="s">
        <v>136</v>
      </c>
      <c r="D126" s="102"/>
      <c r="E126" s="102"/>
      <c r="F126" s="206" t="s">
        <v>224</v>
      </c>
      <c r="G126" s="107">
        <f>G127</f>
        <v>742.5</v>
      </c>
      <c r="H126" s="107">
        <f>H127</f>
        <v>0</v>
      </c>
      <c r="I126" s="107">
        <f t="shared" si="17"/>
        <v>742.5</v>
      </c>
      <c r="J126" s="107">
        <f>J127</f>
        <v>742.5</v>
      </c>
      <c r="K126" s="107">
        <f>K127</f>
        <v>0</v>
      </c>
      <c r="L126" s="107">
        <f t="shared" si="21"/>
        <v>742.5</v>
      </c>
      <c r="M126" s="155">
        <f t="shared" si="22"/>
        <v>100</v>
      </c>
    </row>
    <row r="127" spans="1:13" ht="93.75">
      <c r="A127" s="196"/>
      <c r="B127" s="162"/>
      <c r="C127" s="162"/>
      <c r="D127" s="102" t="s">
        <v>65</v>
      </c>
      <c r="E127" s="102"/>
      <c r="F127" s="150" t="s">
        <v>66</v>
      </c>
      <c r="G127" s="107">
        <f aca="true" t="shared" si="23" ref="G127:K130">G128</f>
        <v>742.5</v>
      </c>
      <c r="H127" s="107">
        <f t="shared" si="23"/>
        <v>0</v>
      </c>
      <c r="I127" s="107">
        <f>SUM(G127:H127)</f>
        <v>742.5</v>
      </c>
      <c r="J127" s="107">
        <f t="shared" si="23"/>
        <v>742.5</v>
      </c>
      <c r="K127" s="107">
        <f t="shared" si="23"/>
        <v>0</v>
      </c>
      <c r="L127" s="107">
        <f t="shared" si="21"/>
        <v>742.5</v>
      </c>
      <c r="M127" s="155">
        <f t="shared" si="22"/>
        <v>100</v>
      </c>
    </row>
    <row r="128" spans="1:13" ht="55.5" customHeight="1">
      <c r="A128" s="196"/>
      <c r="B128" s="162"/>
      <c r="C128" s="162"/>
      <c r="D128" s="102" t="s">
        <v>67</v>
      </c>
      <c r="E128" s="102"/>
      <c r="F128" s="150" t="s">
        <v>68</v>
      </c>
      <c r="G128" s="107">
        <f t="shared" si="23"/>
        <v>742.5</v>
      </c>
      <c r="H128" s="107">
        <f t="shared" si="23"/>
        <v>0</v>
      </c>
      <c r="I128" s="107">
        <f>SUM(G128:H128)</f>
        <v>742.5</v>
      </c>
      <c r="J128" s="107">
        <f t="shared" si="23"/>
        <v>742.5</v>
      </c>
      <c r="K128" s="107">
        <f t="shared" si="23"/>
        <v>0</v>
      </c>
      <c r="L128" s="107">
        <f t="shared" si="21"/>
        <v>742.5</v>
      </c>
      <c r="M128" s="155">
        <f t="shared" si="22"/>
        <v>100</v>
      </c>
    </row>
    <row r="129" spans="1:13" ht="37.5">
      <c r="A129" s="196"/>
      <c r="B129" s="162"/>
      <c r="C129" s="162"/>
      <c r="D129" s="102" t="s">
        <v>69</v>
      </c>
      <c r="E129" s="102"/>
      <c r="F129" s="150" t="s">
        <v>70</v>
      </c>
      <c r="G129" s="107">
        <f t="shared" si="23"/>
        <v>742.5</v>
      </c>
      <c r="H129" s="107">
        <f t="shared" si="23"/>
        <v>0</v>
      </c>
      <c r="I129" s="107">
        <f>SUM(G129:H129)</f>
        <v>742.5</v>
      </c>
      <c r="J129" s="107">
        <f t="shared" si="23"/>
        <v>742.5</v>
      </c>
      <c r="K129" s="107">
        <f t="shared" si="23"/>
        <v>0</v>
      </c>
      <c r="L129" s="107">
        <f t="shared" si="21"/>
        <v>742.5</v>
      </c>
      <c r="M129" s="155">
        <f t="shared" si="22"/>
        <v>100</v>
      </c>
    </row>
    <row r="130" spans="1:13" ht="33.75" customHeight="1">
      <c r="A130" s="196"/>
      <c r="B130" s="162"/>
      <c r="C130" s="162"/>
      <c r="D130" s="102"/>
      <c r="E130" s="102" t="s">
        <v>143</v>
      </c>
      <c r="F130" s="150" t="s">
        <v>14</v>
      </c>
      <c r="G130" s="107">
        <f t="shared" si="23"/>
        <v>742.5</v>
      </c>
      <c r="H130" s="107">
        <f t="shared" si="23"/>
        <v>0</v>
      </c>
      <c r="I130" s="107">
        <f>SUM(G130:H130)</f>
        <v>742.5</v>
      </c>
      <c r="J130" s="107">
        <f t="shared" si="23"/>
        <v>742.5</v>
      </c>
      <c r="K130" s="107">
        <f t="shared" si="23"/>
        <v>0</v>
      </c>
      <c r="L130" s="107">
        <f t="shared" si="21"/>
        <v>742.5</v>
      </c>
      <c r="M130" s="155">
        <f t="shared" si="22"/>
        <v>100</v>
      </c>
    </row>
    <row r="131" spans="1:13" ht="56.25">
      <c r="A131" s="196"/>
      <c r="B131" s="162"/>
      <c r="C131" s="162"/>
      <c r="D131" s="102"/>
      <c r="E131" s="102" t="s">
        <v>145</v>
      </c>
      <c r="F131" s="150" t="s">
        <v>15</v>
      </c>
      <c r="G131" s="107">
        <v>742.5</v>
      </c>
      <c r="H131" s="112">
        <v>0</v>
      </c>
      <c r="I131" s="107">
        <f>SUM(G131:H131)</f>
        <v>742.5</v>
      </c>
      <c r="J131" s="107">
        <v>742.5</v>
      </c>
      <c r="K131" s="112">
        <v>0</v>
      </c>
      <c r="L131" s="107">
        <f t="shared" si="21"/>
        <v>742.5</v>
      </c>
      <c r="M131" s="155">
        <f t="shared" si="22"/>
        <v>100</v>
      </c>
    </row>
    <row r="132" spans="1:13" ht="69.75" customHeight="1">
      <c r="A132" s="193" t="s">
        <v>195</v>
      </c>
      <c r="B132" s="193"/>
      <c r="C132" s="162"/>
      <c r="D132" s="102"/>
      <c r="E132" s="102"/>
      <c r="F132" s="209" t="s">
        <v>264</v>
      </c>
      <c r="G132" s="111">
        <f>G142+G166+G216+G290+G133+G313</f>
        <v>26224.255390000002</v>
      </c>
      <c r="H132" s="111">
        <f>H142+H166+H216+H290+H133+H313</f>
        <v>30543.678200000002</v>
      </c>
      <c r="I132" s="106">
        <f aca="true" t="shared" si="24" ref="I132:I154">SUM(G132:H132)</f>
        <v>56767.93359</v>
      </c>
      <c r="J132" s="111">
        <f>J142+J166+J216+J290+J133+J313</f>
        <v>24877.8913</v>
      </c>
      <c r="K132" s="111">
        <f>K142+K166+K216+K290+K133+K313</f>
        <v>28163.26427</v>
      </c>
      <c r="L132" s="106">
        <f t="shared" si="21"/>
        <v>53041.15557</v>
      </c>
      <c r="M132" s="194">
        <f t="shared" si="22"/>
        <v>93.43506486088391</v>
      </c>
    </row>
    <row r="133" spans="1:13" ht="18.75">
      <c r="A133" s="193"/>
      <c r="B133" s="195" t="s">
        <v>180</v>
      </c>
      <c r="C133" s="162"/>
      <c r="D133" s="149"/>
      <c r="E133" s="149"/>
      <c r="F133" s="150" t="s">
        <v>181</v>
      </c>
      <c r="G133" s="112">
        <f aca="true" t="shared" si="25" ref="G133:K138">G134</f>
        <v>50</v>
      </c>
      <c r="H133" s="109">
        <f t="shared" si="25"/>
        <v>0</v>
      </c>
      <c r="I133" s="107">
        <f t="shared" si="24"/>
        <v>50</v>
      </c>
      <c r="J133" s="112">
        <f t="shared" si="25"/>
        <v>50</v>
      </c>
      <c r="K133" s="109">
        <f t="shared" si="25"/>
        <v>0</v>
      </c>
      <c r="L133" s="107">
        <f t="shared" si="21"/>
        <v>50</v>
      </c>
      <c r="M133" s="155">
        <f t="shared" si="22"/>
        <v>100</v>
      </c>
    </row>
    <row r="134" spans="1:13" ht="18.75">
      <c r="A134" s="193"/>
      <c r="B134" s="195"/>
      <c r="C134" s="162" t="s">
        <v>172</v>
      </c>
      <c r="D134" s="149"/>
      <c r="E134" s="149"/>
      <c r="F134" s="150" t="s">
        <v>8</v>
      </c>
      <c r="G134" s="112">
        <f t="shared" si="25"/>
        <v>50</v>
      </c>
      <c r="H134" s="109">
        <f t="shared" si="25"/>
        <v>0</v>
      </c>
      <c r="I134" s="107">
        <f t="shared" si="24"/>
        <v>50</v>
      </c>
      <c r="J134" s="112">
        <f t="shared" si="25"/>
        <v>50</v>
      </c>
      <c r="K134" s="109">
        <f t="shared" si="25"/>
        <v>0</v>
      </c>
      <c r="L134" s="107">
        <f t="shared" si="21"/>
        <v>50</v>
      </c>
      <c r="M134" s="155">
        <f t="shared" si="22"/>
        <v>100</v>
      </c>
    </row>
    <row r="135" spans="1:13" ht="112.5">
      <c r="A135" s="193"/>
      <c r="B135" s="193"/>
      <c r="C135" s="162"/>
      <c r="D135" s="102" t="s">
        <v>407</v>
      </c>
      <c r="E135" s="102"/>
      <c r="F135" s="150" t="s">
        <v>2</v>
      </c>
      <c r="G135" s="107">
        <f t="shared" si="25"/>
        <v>50</v>
      </c>
      <c r="H135" s="108">
        <f t="shared" si="25"/>
        <v>0</v>
      </c>
      <c r="I135" s="107">
        <f t="shared" si="24"/>
        <v>50</v>
      </c>
      <c r="J135" s="107">
        <f t="shared" si="25"/>
        <v>50</v>
      </c>
      <c r="K135" s="108">
        <f t="shared" si="25"/>
        <v>0</v>
      </c>
      <c r="L135" s="107">
        <f t="shared" si="21"/>
        <v>50</v>
      </c>
      <c r="M135" s="155">
        <f t="shared" si="22"/>
        <v>100</v>
      </c>
    </row>
    <row r="136" spans="1:13" ht="56.25">
      <c r="A136" s="193"/>
      <c r="B136" s="193"/>
      <c r="C136" s="162"/>
      <c r="D136" s="102" t="s">
        <v>3</v>
      </c>
      <c r="E136" s="102"/>
      <c r="F136" s="150" t="s">
        <v>4</v>
      </c>
      <c r="G136" s="107">
        <f t="shared" si="25"/>
        <v>50</v>
      </c>
      <c r="H136" s="108">
        <f t="shared" si="25"/>
        <v>0</v>
      </c>
      <c r="I136" s="107">
        <f t="shared" si="24"/>
        <v>50</v>
      </c>
      <c r="J136" s="107">
        <f t="shared" si="25"/>
        <v>50</v>
      </c>
      <c r="K136" s="108">
        <f t="shared" si="25"/>
        <v>0</v>
      </c>
      <c r="L136" s="107">
        <f t="shared" si="21"/>
        <v>50</v>
      </c>
      <c r="M136" s="155">
        <f t="shared" si="22"/>
        <v>100</v>
      </c>
    </row>
    <row r="137" spans="1:13" ht="75">
      <c r="A137" s="193"/>
      <c r="B137" s="193"/>
      <c r="C137" s="162"/>
      <c r="D137" s="102" t="s">
        <v>6</v>
      </c>
      <c r="E137" s="102"/>
      <c r="F137" s="150" t="s">
        <v>7</v>
      </c>
      <c r="G137" s="107">
        <f>G138+G140</f>
        <v>50</v>
      </c>
      <c r="H137" s="107">
        <f>H138+H140</f>
        <v>0</v>
      </c>
      <c r="I137" s="107">
        <f t="shared" si="24"/>
        <v>50</v>
      </c>
      <c r="J137" s="107">
        <f>J138+J140</f>
        <v>50</v>
      </c>
      <c r="K137" s="107">
        <f>K138+K140</f>
        <v>0</v>
      </c>
      <c r="L137" s="107">
        <f t="shared" si="21"/>
        <v>50</v>
      </c>
      <c r="M137" s="155">
        <f t="shared" si="22"/>
        <v>100</v>
      </c>
    </row>
    <row r="138" spans="1:13" ht="56.25">
      <c r="A138" s="193"/>
      <c r="B138" s="193"/>
      <c r="C138" s="162"/>
      <c r="D138" s="102"/>
      <c r="E138" s="102" t="s">
        <v>198</v>
      </c>
      <c r="F138" s="150" t="s">
        <v>340</v>
      </c>
      <c r="G138" s="107">
        <f t="shared" si="25"/>
        <v>28</v>
      </c>
      <c r="H138" s="108">
        <f t="shared" si="25"/>
        <v>0</v>
      </c>
      <c r="I138" s="107">
        <f t="shared" si="24"/>
        <v>28</v>
      </c>
      <c r="J138" s="107">
        <f t="shared" si="25"/>
        <v>28</v>
      </c>
      <c r="K138" s="108">
        <f t="shared" si="25"/>
        <v>0</v>
      </c>
      <c r="L138" s="107">
        <f t="shared" si="21"/>
        <v>28</v>
      </c>
      <c r="M138" s="155">
        <f t="shared" si="22"/>
        <v>100</v>
      </c>
    </row>
    <row r="139" spans="1:13" ht="60" customHeight="1">
      <c r="A139" s="193"/>
      <c r="B139" s="193"/>
      <c r="C139" s="162"/>
      <c r="D139" s="102"/>
      <c r="E139" s="102" t="s">
        <v>841</v>
      </c>
      <c r="F139" s="150" t="s">
        <v>840</v>
      </c>
      <c r="G139" s="107">
        <v>28</v>
      </c>
      <c r="H139" s="110"/>
      <c r="I139" s="107">
        <f t="shared" si="24"/>
        <v>28</v>
      </c>
      <c r="J139" s="107">
        <v>28</v>
      </c>
      <c r="K139" s="110"/>
      <c r="L139" s="107">
        <f t="shared" si="21"/>
        <v>28</v>
      </c>
      <c r="M139" s="155">
        <f t="shared" si="22"/>
        <v>100</v>
      </c>
    </row>
    <row r="140" spans="1:13" ht="18.75">
      <c r="A140" s="193"/>
      <c r="B140" s="193"/>
      <c r="C140" s="162"/>
      <c r="D140" s="102"/>
      <c r="E140" s="102" t="s">
        <v>146</v>
      </c>
      <c r="F140" s="150" t="s">
        <v>147</v>
      </c>
      <c r="G140" s="107">
        <f>G141</f>
        <v>22</v>
      </c>
      <c r="H140" s="107">
        <f>H141</f>
        <v>0</v>
      </c>
      <c r="I140" s="107">
        <f t="shared" si="24"/>
        <v>22</v>
      </c>
      <c r="J140" s="107">
        <f>J141</f>
        <v>22</v>
      </c>
      <c r="K140" s="107">
        <f>K141</f>
        <v>0</v>
      </c>
      <c r="L140" s="107">
        <f t="shared" si="21"/>
        <v>22</v>
      </c>
      <c r="M140" s="155">
        <f t="shared" si="22"/>
        <v>100</v>
      </c>
    </row>
    <row r="141" spans="1:13" ht="75">
      <c r="A141" s="193"/>
      <c r="B141" s="193"/>
      <c r="C141" s="162"/>
      <c r="D141" s="102"/>
      <c r="E141" s="162" t="s">
        <v>247</v>
      </c>
      <c r="F141" s="150" t="s">
        <v>16</v>
      </c>
      <c r="G141" s="107">
        <v>22</v>
      </c>
      <c r="H141" s="110"/>
      <c r="I141" s="107">
        <f t="shared" si="24"/>
        <v>22</v>
      </c>
      <c r="J141" s="107">
        <v>22</v>
      </c>
      <c r="K141" s="110"/>
      <c r="L141" s="107">
        <f t="shared" si="21"/>
        <v>22</v>
      </c>
      <c r="M141" s="155">
        <f t="shared" si="22"/>
        <v>100</v>
      </c>
    </row>
    <row r="142" spans="1:13" ht="18.75">
      <c r="A142" s="193"/>
      <c r="B142" s="162" t="s">
        <v>185</v>
      </c>
      <c r="C142" s="162"/>
      <c r="D142" s="102"/>
      <c r="E142" s="102"/>
      <c r="F142" s="206" t="s">
        <v>186</v>
      </c>
      <c r="G142" s="107">
        <f>G143</f>
        <v>566.142</v>
      </c>
      <c r="H142" s="108">
        <f>H143</f>
        <v>1224.275</v>
      </c>
      <c r="I142" s="107">
        <f t="shared" si="24"/>
        <v>1790.4170000000001</v>
      </c>
      <c r="J142" s="107">
        <f>J143</f>
        <v>566.1415</v>
      </c>
      <c r="K142" s="108">
        <f>K143</f>
        <v>1219.26041</v>
      </c>
      <c r="L142" s="107">
        <f t="shared" si="21"/>
        <v>1785.40191</v>
      </c>
      <c r="M142" s="155">
        <f t="shared" si="22"/>
        <v>99.71989262836533</v>
      </c>
    </row>
    <row r="143" spans="1:13" ht="37.5">
      <c r="A143" s="193"/>
      <c r="B143" s="193"/>
      <c r="C143" s="196" t="s">
        <v>185</v>
      </c>
      <c r="D143" s="149"/>
      <c r="E143" s="149"/>
      <c r="F143" s="150" t="s">
        <v>206</v>
      </c>
      <c r="G143" s="112">
        <f>G144+G153+G159</f>
        <v>566.142</v>
      </c>
      <c r="H143" s="109">
        <f>H144+H153</f>
        <v>1224.275</v>
      </c>
      <c r="I143" s="107">
        <f t="shared" si="24"/>
        <v>1790.4170000000001</v>
      </c>
      <c r="J143" s="112">
        <f>J144+J153+J159</f>
        <v>566.1415</v>
      </c>
      <c r="K143" s="109">
        <f>K144+K153</f>
        <v>1219.26041</v>
      </c>
      <c r="L143" s="107">
        <f t="shared" si="21"/>
        <v>1785.40191</v>
      </c>
      <c r="M143" s="155">
        <f t="shared" si="22"/>
        <v>99.71989262836533</v>
      </c>
    </row>
    <row r="144" spans="1:13" ht="56.25">
      <c r="A144" s="193"/>
      <c r="B144" s="193"/>
      <c r="C144" s="196"/>
      <c r="D144" s="102" t="s">
        <v>410</v>
      </c>
      <c r="E144" s="102"/>
      <c r="F144" s="150" t="s">
        <v>413</v>
      </c>
      <c r="G144" s="112">
        <f>G145</f>
        <v>266.142</v>
      </c>
      <c r="H144" s="109">
        <f>H145</f>
        <v>0</v>
      </c>
      <c r="I144" s="107">
        <f t="shared" si="24"/>
        <v>266.142</v>
      </c>
      <c r="J144" s="112">
        <f>J145</f>
        <v>266.142</v>
      </c>
      <c r="K144" s="109">
        <f>K145</f>
        <v>0</v>
      </c>
      <c r="L144" s="107">
        <f t="shared" si="21"/>
        <v>266.142</v>
      </c>
      <c r="M144" s="155">
        <f t="shared" si="22"/>
        <v>100</v>
      </c>
    </row>
    <row r="145" spans="1:13" ht="37.5">
      <c r="A145" s="193"/>
      <c r="B145" s="193"/>
      <c r="C145" s="196"/>
      <c r="D145" s="102" t="s">
        <v>19</v>
      </c>
      <c r="E145" s="102"/>
      <c r="F145" s="150" t="s">
        <v>386</v>
      </c>
      <c r="G145" s="112">
        <f>G146</f>
        <v>266.142</v>
      </c>
      <c r="H145" s="112">
        <f>H146</f>
        <v>0</v>
      </c>
      <c r="I145" s="107">
        <f t="shared" si="24"/>
        <v>266.142</v>
      </c>
      <c r="J145" s="112">
        <f>J146</f>
        <v>266.142</v>
      </c>
      <c r="K145" s="112">
        <f>K146</f>
        <v>0</v>
      </c>
      <c r="L145" s="107">
        <f t="shared" si="21"/>
        <v>266.142</v>
      </c>
      <c r="M145" s="155">
        <f t="shared" si="22"/>
        <v>100</v>
      </c>
    </row>
    <row r="146" spans="1:13" ht="37.5">
      <c r="A146" s="193"/>
      <c r="B146" s="193"/>
      <c r="C146" s="196"/>
      <c r="D146" s="102" t="s">
        <v>21</v>
      </c>
      <c r="E146" s="102"/>
      <c r="F146" s="150" t="s">
        <v>406</v>
      </c>
      <c r="G146" s="112">
        <f>G147+G149+G151</f>
        <v>266.142</v>
      </c>
      <c r="H146" s="112">
        <f>H147+H149+H151</f>
        <v>0</v>
      </c>
      <c r="I146" s="107">
        <f t="shared" si="24"/>
        <v>266.142</v>
      </c>
      <c r="J146" s="112">
        <f>J147+J149+J151</f>
        <v>266.142</v>
      </c>
      <c r="K146" s="112">
        <f>K147+K149+K151</f>
        <v>0</v>
      </c>
      <c r="L146" s="107">
        <f t="shared" si="21"/>
        <v>266.142</v>
      </c>
      <c r="M146" s="155">
        <f t="shared" si="22"/>
        <v>100</v>
      </c>
    </row>
    <row r="147" spans="1:13" ht="41.25" customHeight="1">
      <c r="A147" s="193"/>
      <c r="B147" s="193"/>
      <c r="C147" s="196"/>
      <c r="D147" s="149"/>
      <c r="E147" s="102" t="s">
        <v>143</v>
      </c>
      <c r="F147" s="150" t="s">
        <v>14</v>
      </c>
      <c r="G147" s="107">
        <f>G148</f>
        <v>45</v>
      </c>
      <c r="H147" s="108">
        <f>H148</f>
        <v>0</v>
      </c>
      <c r="I147" s="112">
        <f>G147+H147</f>
        <v>45</v>
      </c>
      <c r="J147" s="107">
        <f>J148</f>
        <v>45</v>
      </c>
      <c r="K147" s="108">
        <f>K148</f>
        <v>0</v>
      </c>
      <c r="L147" s="112">
        <f>J147+K147</f>
        <v>45</v>
      </c>
      <c r="M147" s="155">
        <f t="shared" si="22"/>
        <v>100</v>
      </c>
    </row>
    <row r="148" spans="1:13" ht="56.25">
      <c r="A148" s="193"/>
      <c r="B148" s="193"/>
      <c r="C148" s="196"/>
      <c r="D148" s="149"/>
      <c r="E148" s="102" t="s">
        <v>145</v>
      </c>
      <c r="F148" s="150" t="s">
        <v>814</v>
      </c>
      <c r="G148" s="107">
        <v>45</v>
      </c>
      <c r="H148" s="112"/>
      <c r="I148" s="112">
        <f>G148+H148</f>
        <v>45</v>
      </c>
      <c r="J148" s="107">
        <v>45</v>
      </c>
      <c r="K148" s="112"/>
      <c r="L148" s="112">
        <f>J148+K148</f>
        <v>45</v>
      </c>
      <c r="M148" s="155">
        <f t="shared" si="22"/>
        <v>100</v>
      </c>
    </row>
    <row r="149" spans="1:13" ht="37.5">
      <c r="A149" s="193"/>
      <c r="B149" s="193"/>
      <c r="C149" s="196"/>
      <c r="D149" s="149"/>
      <c r="E149" s="149" t="s">
        <v>191</v>
      </c>
      <c r="F149" s="162" t="s">
        <v>192</v>
      </c>
      <c r="G149" s="112">
        <f>G150</f>
        <v>163.99</v>
      </c>
      <c r="H149" s="109">
        <f>H150</f>
        <v>0</v>
      </c>
      <c r="I149" s="107">
        <f>SUM(G149:H149)</f>
        <v>163.99</v>
      </c>
      <c r="J149" s="112">
        <f>J150</f>
        <v>163.99</v>
      </c>
      <c r="K149" s="109">
        <f>K150</f>
        <v>0</v>
      </c>
      <c r="L149" s="107">
        <f>SUM(J149:K149)</f>
        <v>163.99</v>
      </c>
      <c r="M149" s="155">
        <f t="shared" si="22"/>
        <v>100</v>
      </c>
    </row>
    <row r="150" spans="1:13" ht="56.25">
      <c r="A150" s="193"/>
      <c r="B150" s="193"/>
      <c r="C150" s="196"/>
      <c r="D150" s="149"/>
      <c r="E150" s="102" t="s">
        <v>193</v>
      </c>
      <c r="F150" s="210" t="s">
        <v>194</v>
      </c>
      <c r="G150" s="112">
        <v>163.99</v>
      </c>
      <c r="H150" s="112"/>
      <c r="I150" s="107">
        <f>SUM(G150:H150)</f>
        <v>163.99</v>
      </c>
      <c r="J150" s="112">
        <v>163.99</v>
      </c>
      <c r="K150" s="112"/>
      <c r="L150" s="107">
        <f>SUM(J150:K150)</f>
        <v>163.99</v>
      </c>
      <c r="M150" s="155">
        <f t="shared" si="22"/>
        <v>100</v>
      </c>
    </row>
    <row r="151" spans="1:13" ht="18.75">
      <c r="A151" s="193"/>
      <c r="B151" s="193"/>
      <c r="C151" s="196"/>
      <c r="D151" s="149"/>
      <c r="E151" s="102" t="s">
        <v>166</v>
      </c>
      <c r="F151" s="150" t="s">
        <v>150</v>
      </c>
      <c r="G151" s="107">
        <f>G152</f>
        <v>57.152</v>
      </c>
      <c r="H151" s="108">
        <f>H152</f>
        <v>0</v>
      </c>
      <c r="I151" s="107">
        <f>SUM(G151:H151)</f>
        <v>57.152</v>
      </c>
      <c r="J151" s="107">
        <f>J152</f>
        <v>57.152</v>
      </c>
      <c r="K151" s="108">
        <f>K152</f>
        <v>0</v>
      </c>
      <c r="L151" s="107">
        <f>SUM(J151:K151)</f>
        <v>57.152</v>
      </c>
      <c r="M151" s="155">
        <f t="shared" si="22"/>
        <v>100</v>
      </c>
    </row>
    <row r="152" spans="1:13" ht="18.75">
      <c r="A152" s="193"/>
      <c r="B152" s="193"/>
      <c r="C152" s="196"/>
      <c r="D152" s="149"/>
      <c r="E152" s="102" t="s">
        <v>167</v>
      </c>
      <c r="F152" s="150" t="s">
        <v>168</v>
      </c>
      <c r="G152" s="107">
        <v>57.152</v>
      </c>
      <c r="H152" s="108">
        <v>0</v>
      </c>
      <c r="I152" s="107">
        <f>SUM(G152:H152)</f>
        <v>57.152</v>
      </c>
      <c r="J152" s="107">
        <v>57.152</v>
      </c>
      <c r="K152" s="108">
        <v>0</v>
      </c>
      <c r="L152" s="107">
        <f>SUM(J152:K152)</f>
        <v>57.152</v>
      </c>
      <c r="M152" s="155">
        <f t="shared" si="22"/>
        <v>100</v>
      </c>
    </row>
    <row r="153" spans="1:13" ht="56.25">
      <c r="A153" s="193"/>
      <c r="B153" s="193"/>
      <c r="C153" s="162"/>
      <c r="D153" s="102" t="s">
        <v>464</v>
      </c>
      <c r="E153" s="102"/>
      <c r="F153" s="150" t="s">
        <v>468</v>
      </c>
      <c r="G153" s="112">
        <f>G154</f>
        <v>0</v>
      </c>
      <c r="H153" s="109">
        <f>H154</f>
        <v>1224.275</v>
      </c>
      <c r="I153" s="107">
        <f t="shared" si="24"/>
        <v>1224.275</v>
      </c>
      <c r="J153" s="112">
        <f>J154</f>
        <v>0</v>
      </c>
      <c r="K153" s="109">
        <f>K154</f>
        <v>1219.26041</v>
      </c>
      <c r="L153" s="107">
        <f aca="true" t="shared" si="26" ref="L153:L172">SUM(J153:K153)</f>
        <v>1219.26041</v>
      </c>
      <c r="M153" s="155">
        <f t="shared" si="22"/>
        <v>99.59040329991218</v>
      </c>
    </row>
    <row r="154" spans="1:13" ht="18.75">
      <c r="A154" s="193"/>
      <c r="B154" s="193"/>
      <c r="C154" s="162"/>
      <c r="D154" s="102" t="s">
        <v>465</v>
      </c>
      <c r="E154" s="102"/>
      <c r="F154" s="150" t="s">
        <v>466</v>
      </c>
      <c r="G154" s="112">
        <f>G155</f>
        <v>0</v>
      </c>
      <c r="H154" s="109">
        <f>H155</f>
        <v>1224.275</v>
      </c>
      <c r="I154" s="107">
        <f t="shared" si="24"/>
        <v>1224.275</v>
      </c>
      <c r="J154" s="112">
        <f>J155</f>
        <v>0</v>
      </c>
      <c r="K154" s="109">
        <f>K155</f>
        <v>1219.26041</v>
      </c>
      <c r="L154" s="107">
        <f t="shared" si="26"/>
        <v>1219.26041</v>
      </c>
      <c r="M154" s="155">
        <f t="shared" si="22"/>
        <v>99.59040329991218</v>
      </c>
    </row>
    <row r="155" spans="1:13" ht="37.5">
      <c r="A155" s="193"/>
      <c r="B155" s="193"/>
      <c r="C155" s="162"/>
      <c r="D155" s="149" t="s">
        <v>470</v>
      </c>
      <c r="E155" s="149"/>
      <c r="F155" s="150" t="s">
        <v>408</v>
      </c>
      <c r="G155" s="112">
        <f>G157</f>
        <v>0</v>
      </c>
      <c r="H155" s="109">
        <f>H157+H156</f>
        <v>1224.275</v>
      </c>
      <c r="I155" s="107">
        <f>SUM(G155:H155)</f>
        <v>1224.275</v>
      </c>
      <c r="J155" s="112">
        <f>J157</f>
        <v>0</v>
      </c>
      <c r="K155" s="109">
        <f>K157+K156</f>
        <v>1219.26041</v>
      </c>
      <c r="L155" s="107">
        <f t="shared" si="26"/>
        <v>1219.26041</v>
      </c>
      <c r="M155" s="155">
        <f t="shared" si="22"/>
        <v>99.59040329991218</v>
      </c>
    </row>
    <row r="156" spans="1:13" ht="75">
      <c r="A156" s="193"/>
      <c r="B156" s="193"/>
      <c r="C156" s="162"/>
      <c r="D156" s="149"/>
      <c r="E156" s="162" t="s">
        <v>247</v>
      </c>
      <c r="F156" s="150" t="s">
        <v>16</v>
      </c>
      <c r="G156" s="112">
        <f>G157+G158</f>
        <v>0</v>
      </c>
      <c r="H156" s="109">
        <v>124.20828</v>
      </c>
      <c r="I156" s="107">
        <f>SUM(G156:H156)</f>
        <v>124.20828</v>
      </c>
      <c r="J156" s="112">
        <f>J157+J158</f>
        <v>0</v>
      </c>
      <c r="K156" s="109">
        <v>124.20828</v>
      </c>
      <c r="L156" s="107">
        <f t="shared" si="26"/>
        <v>124.20828</v>
      </c>
      <c r="M156" s="155">
        <f t="shared" si="22"/>
        <v>100</v>
      </c>
    </row>
    <row r="157" spans="1:13" ht="37.5">
      <c r="A157" s="193"/>
      <c r="B157" s="193"/>
      <c r="C157" s="162"/>
      <c r="D157" s="149"/>
      <c r="E157" s="149" t="s">
        <v>191</v>
      </c>
      <c r="F157" s="150" t="s">
        <v>192</v>
      </c>
      <c r="G157" s="112">
        <f>G158</f>
        <v>0</v>
      </c>
      <c r="H157" s="109">
        <f>H158</f>
        <v>1100.06672</v>
      </c>
      <c r="I157" s="107">
        <f>SUM(G157:H157)</f>
        <v>1100.06672</v>
      </c>
      <c r="J157" s="112">
        <f>J158</f>
        <v>0</v>
      </c>
      <c r="K157" s="109">
        <f>K158</f>
        <v>1095.05213</v>
      </c>
      <c r="L157" s="107">
        <f t="shared" si="26"/>
        <v>1095.05213</v>
      </c>
      <c r="M157" s="155">
        <f t="shared" si="22"/>
        <v>99.54415583083906</v>
      </c>
    </row>
    <row r="158" spans="1:13" ht="56.25">
      <c r="A158" s="193"/>
      <c r="B158" s="193"/>
      <c r="C158" s="162"/>
      <c r="D158" s="102"/>
      <c r="E158" s="102" t="s">
        <v>193</v>
      </c>
      <c r="F158" s="206" t="s">
        <v>194</v>
      </c>
      <c r="G158" s="112"/>
      <c r="H158" s="112">
        <v>1100.06672</v>
      </c>
      <c r="I158" s="107">
        <f>SUM(G158:H158)</f>
        <v>1100.06672</v>
      </c>
      <c r="J158" s="112"/>
      <c r="K158" s="112">
        <v>1095.05213</v>
      </c>
      <c r="L158" s="107">
        <f t="shared" si="26"/>
        <v>1095.05213</v>
      </c>
      <c r="M158" s="155">
        <f t="shared" si="22"/>
        <v>99.54415583083906</v>
      </c>
    </row>
    <row r="159" spans="1:13" ht="56.25">
      <c r="A159" s="193"/>
      <c r="B159" s="193"/>
      <c r="C159" s="162"/>
      <c r="D159" s="102" t="s">
        <v>410</v>
      </c>
      <c r="E159" s="150"/>
      <c r="F159" s="102" t="s">
        <v>413</v>
      </c>
      <c r="G159" s="112">
        <f>G160</f>
        <v>300</v>
      </c>
      <c r="H159" s="109">
        <f>H160</f>
        <v>0</v>
      </c>
      <c r="I159" s="107">
        <f aca="true" t="shared" si="27" ref="I159:I165">SUM(G159:H159)</f>
        <v>300</v>
      </c>
      <c r="J159" s="112">
        <f>J160</f>
        <v>299.9995</v>
      </c>
      <c r="K159" s="109">
        <f>K160</f>
        <v>0</v>
      </c>
      <c r="L159" s="107">
        <f t="shared" si="26"/>
        <v>299.9995</v>
      </c>
      <c r="M159" s="155">
        <f t="shared" si="22"/>
        <v>99.99983333333333</v>
      </c>
    </row>
    <row r="160" spans="1:13" ht="37.5">
      <c r="A160" s="193"/>
      <c r="B160" s="193"/>
      <c r="C160" s="162"/>
      <c r="D160" s="102" t="s">
        <v>838</v>
      </c>
      <c r="E160" s="150"/>
      <c r="F160" s="211" t="s">
        <v>387</v>
      </c>
      <c r="G160" s="112">
        <f>G161</f>
        <v>300</v>
      </c>
      <c r="H160" s="112"/>
      <c r="I160" s="107">
        <f t="shared" si="27"/>
        <v>300</v>
      </c>
      <c r="J160" s="112">
        <f>J161</f>
        <v>299.9995</v>
      </c>
      <c r="K160" s="112"/>
      <c r="L160" s="107">
        <f t="shared" si="26"/>
        <v>299.9995</v>
      </c>
      <c r="M160" s="155">
        <f t="shared" si="22"/>
        <v>99.99983333333333</v>
      </c>
    </row>
    <row r="161" spans="1:13" ht="56.25">
      <c r="A161" s="193"/>
      <c r="B161" s="193"/>
      <c r="C161" s="162"/>
      <c r="D161" s="102" t="s">
        <v>18</v>
      </c>
      <c r="E161" s="102"/>
      <c r="F161" s="206" t="s">
        <v>388</v>
      </c>
      <c r="G161" s="112">
        <f>G162+G164</f>
        <v>300</v>
      </c>
      <c r="H161" s="112">
        <f>H162+H164</f>
        <v>0</v>
      </c>
      <c r="I161" s="107">
        <f t="shared" si="27"/>
        <v>300</v>
      </c>
      <c r="J161" s="112">
        <f>J162+J164</f>
        <v>299.9995</v>
      </c>
      <c r="K161" s="112">
        <f>K162+K164</f>
        <v>0</v>
      </c>
      <c r="L161" s="107">
        <f t="shared" si="26"/>
        <v>299.9995</v>
      </c>
      <c r="M161" s="155">
        <f t="shared" si="22"/>
        <v>99.99983333333333</v>
      </c>
    </row>
    <row r="162" spans="1:13" ht="39.75" customHeight="1">
      <c r="A162" s="193"/>
      <c r="B162" s="193"/>
      <c r="C162" s="162"/>
      <c r="D162" s="102"/>
      <c r="E162" s="102" t="s">
        <v>143</v>
      </c>
      <c r="F162" s="150" t="s">
        <v>14</v>
      </c>
      <c r="G162" s="107">
        <f>G163</f>
        <v>290</v>
      </c>
      <c r="H162" s="108">
        <f>H163</f>
        <v>0</v>
      </c>
      <c r="I162" s="107">
        <f t="shared" si="27"/>
        <v>290</v>
      </c>
      <c r="J162" s="107">
        <f>J163</f>
        <v>289.9995</v>
      </c>
      <c r="K162" s="108">
        <f>K163</f>
        <v>0</v>
      </c>
      <c r="L162" s="107">
        <f t="shared" si="26"/>
        <v>289.9995</v>
      </c>
      <c r="M162" s="155">
        <f t="shared" si="22"/>
        <v>99.9998275862069</v>
      </c>
    </row>
    <row r="163" spans="1:13" ht="56.25">
      <c r="A163" s="193"/>
      <c r="B163" s="193"/>
      <c r="C163" s="162"/>
      <c r="D163" s="102"/>
      <c r="E163" s="102" t="s">
        <v>145</v>
      </c>
      <c r="F163" s="150" t="s">
        <v>814</v>
      </c>
      <c r="G163" s="107">
        <v>290</v>
      </c>
      <c r="H163" s="108">
        <v>0</v>
      </c>
      <c r="I163" s="107">
        <f t="shared" si="27"/>
        <v>290</v>
      </c>
      <c r="J163" s="107">
        <v>289.9995</v>
      </c>
      <c r="K163" s="108">
        <v>0</v>
      </c>
      <c r="L163" s="107">
        <f t="shared" si="26"/>
        <v>289.9995</v>
      </c>
      <c r="M163" s="155">
        <f t="shared" si="22"/>
        <v>99.9998275862069</v>
      </c>
    </row>
    <row r="164" spans="1:13" ht="18.75">
      <c r="A164" s="193"/>
      <c r="B164" s="193"/>
      <c r="C164" s="162"/>
      <c r="D164" s="102"/>
      <c r="E164" s="102" t="s">
        <v>166</v>
      </c>
      <c r="F164" s="150" t="s">
        <v>150</v>
      </c>
      <c r="G164" s="107">
        <f>G165</f>
        <v>10</v>
      </c>
      <c r="H164" s="108">
        <f>H165</f>
        <v>0</v>
      </c>
      <c r="I164" s="107">
        <f t="shared" si="27"/>
        <v>10</v>
      </c>
      <c r="J164" s="107">
        <f>J165</f>
        <v>10</v>
      </c>
      <c r="K164" s="108">
        <f>K165</f>
        <v>0</v>
      </c>
      <c r="L164" s="107">
        <f>SUM(J164:K164)</f>
        <v>10</v>
      </c>
      <c r="M164" s="155">
        <f>L164/I164*100</f>
        <v>100</v>
      </c>
    </row>
    <row r="165" spans="1:13" ht="18.75">
      <c r="A165" s="193"/>
      <c r="B165" s="193"/>
      <c r="C165" s="162"/>
      <c r="D165" s="102"/>
      <c r="E165" s="102" t="s">
        <v>167</v>
      </c>
      <c r="F165" s="150" t="s">
        <v>168</v>
      </c>
      <c r="G165" s="107">
        <v>10</v>
      </c>
      <c r="H165" s="108">
        <v>0</v>
      </c>
      <c r="I165" s="107">
        <f t="shared" si="27"/>
        <v>10</v>
      </c>
      <c r="J165" s="107">
        <v>10</v>
      </c>
      <c r="K165" s="108">
        <v>0</v>
      </c>
      <c r="L165" s="107">
        <f>SUM(J165:K165)</f>
        <v>10</v>
      </c>
      <c r="M165" s="155">
        <f>L165/I165*100</f>
        <v>100</v>
      </c>
    </row>
    <row r="166" spans="1:13" ht="18.75">
      <c r="A166" s="195"/>
      <c r="B166" s="162" t="s">
        <v>208</v>
      </c>
      <c r="C166" s="162"/>
      <c r="D166" s="102"/>
      <c r="E166" s="102"/>
      <c r="F166" s="150" t="s">
        <v>209</v>
      </c>
      <c r="G166" s="112">
        <f>G167+G208</f>
        <v>9086.062000000002</v>
      </c>
      <c r="H166" s="112">
        <f>H167+H208</f>
        <v>135.85348</v>
      </c>
      <c r="I166" s="107">
        <f aca="true" t="shared" si="28" ref="I166:I182">SUM(G166:H166)</f>
        <v>9221.915480000001</v>
      </c>
      <c r="J166" s="112">
        <f>J167+J208</f>
        <v>9085.849320000001</v>
      </c>
      <c r="K166" s="109">
        <f>K167+K208</f>
        <v>135.85348</v>
      </c>
      <c r="L166" s="107">
        <f t="shared" si="26"/>
        <v>9221.702800000001</v>
      </c>
      <c r="M166" s="155">
        <f t="shared" si="22"/>
        <v>99.99769375461679</v>
      </c>
    </row>
    <row r="167" spans="1:13" ht="18.75">
      <c r="A167" s="195"/>
      <c r="B167" s="162"/>
      <c r="C167" s="162" t="s">
        <v>136</v>
      </c>
      <c r="D167" s="102"/>
      <c r="E167" s="102"/>
      <c r="F167" s="150" t="s">
        <v>210</v>
      </c>
      <c r="G167" s="112">
        <f>G168+G199</f>
        <v>6852.396000000001</v>
      </c>
      <c r="H167" s="112">
        <f>H168+H199</f>
        <v>135.85348</v>
      </c>
      <c r="I167" s="107">
        <f t="shared" si="28"/>
        <v>6988.24948</v>
      </c>
      <c r="J167" s="112">
        <f>J168+J199</f>
        <v>6852.396000000001</v>
      </c>
      <c r="K167" s="112">
        <f>K168+K199</f>
        <v>135.85348</v>
      </c>
      <c r="L167" s="107">
        <f t="shared" si="26"/>
        <v>6988.24948</v>
      </c>
      <c r="M167" s="155">
        <f t="shared" si="22"/>
        <v>100</v>
      </c>
    </row>
    <row r="168" spans="1:13" ht="56.25">
      <c r="A168" s="195"/>
      <c r="B168" s="162"/>
      <c r="C168" s="162"/>
      <c r="D168" s="102" t="s">
        <v>410</v>
      </c>
      <c r="E168" s="102"/>
      <c r="F168" s="150" t="s">
        <v>413</v>
      </c>
      <c r="G168" s="112">
        <f>G169+G176+G183+G190+G195</f>
        <v>6852.396000000001</v>
      </c>
      <c r="H168" s="109">
        <f>H169+H176+H183+H190</f>
        <v>0</v>
      </c>
      <c r="I168" s="107">
        <f t="shared" si="28"/>
        <v>6852.396000000001</v>
      </c>
      <c r="J168" s="112">
        <f>J169+J176+J183+J190+J195</f>
        <v>6852.396000000001</v>
      </c>
      <c r="K168" s="109">
        <f>K169+K176+K183+K190</f>
        <v>0</v>
      </c>
      <c r="L168" s="107">
        <f t="shared" si="26"/>
        <v>6852.396000000001</v>
      </c>
      <c r="M168" s="155">
        <f t="shared" si="22"/>
        <v>100</v>
      </c>
    </row>
    <row r="169" spans="1:13" ht="37.5">
      <c r="A169" s="195"/>
      <c r="B169" s="162"/>
      <c r="C169" s="162"/>
      <c r="D169" s="102" t="s">
        <v>411</v>
      </c>
      <c r="E169" s="102"/>
      <c r="F169" s="150" t="s">
        <v>446</v>
      </c>
      <c r="G169" s="112">
        <f>G170+G173</f>
        <v>1058.834</v>
      </c>
      <c r="H169" s="109">
        <f aca="true" t="shared" si="29" ref="G169:H171">H170</f>
        <v>0</v>
      </c>
      <c r="I169" s="107">
        <f t="shared" si="28"/>
        <v>1058.834</v>
      </c>
      <c r="J169" s="112">
        <f>J170+J173</f>
        <v>1058.834</v>
      </c>
      <c r="K169" s="109">
        <f>K170</f>
        <v>0</v>
      </c>
      <c r="L169" s="107">
        <f t="shared" si="26"/>
        <v>1058.834</v>
      </c>
      <c r="M169" s="155">
        <f t="shared" si="22"/>
        <v>100</v>
      </c>
    </row>
    <row r="170" spans="1:13" ht="56.25">
      <c r="A170" s="195"/>
      <c r="B170" s="162"/>
      <c r="C170" s="162"/>
      <c r="D170" s="102" t="s">
        <v>412</v>
      </c>
      <c r="E170" s="102"/>
      <c r="F170" s="150" t="s">
        <v>384</v>
      </c>
      <c r="G170" s="112">
        <f>G171</f>
        <v>1054.938</v>
      </c>
      <c r="H170" s="109">
        <f>H171</f>
        <v>0</v>
      </c>
      <c r="I170" s="107">
        <f t="shared" si="28"/>
        <v>1054.938</v>
      </c>
      <c r="J170" s="112">
        <f>J171</f>
        <v>1054.938</v>
      </c>
      <c r="K170" s="109">
        <f>K171</f>
        <v>0</v>
      </c>
      <c r="L170" s="107">
        <f t="shared" si="26"/>
        <v>1054.938</v>
      </c>
      <c r="M170" s="155">
        <f t="shared" si="22"/>
        <v>100</v>
      </c>
    </row>
    <row r="171" spans="1:13" ht="56.25">
      <c r="A171" s="195"/>
      <c r="B171" s="162"/>
      <c r="C171" s="162"/>
      <c r="D171" s="102"/>
      <c r="E171" s="102" t="s">
        <v>198</v>
      </c>
      <c r="F171" s="150" t="s">
        <v>340</v>
      </c>
      <c r="G171" s="112">
        <f t="shared" si="29"/>
        <v>1054.938</v>
      </c>
      <c r="H171" s="109">
        <f t="shared" si="29"/>
        <v>0</v>
      </c>
      <c r="I171" s="107">
        <f t="shared" si="28"/>
        <v>1054.938</v>
      </c>
      <c r="J171" s="112">
        <f>J172</f>
        <v>1054.938</v>
      </c>
      <c r="K171" s="109">
        <f>K172</f>
        <v>0</v>
      </c>
      <c r="L171" s="107">
        <f t="shared" si="26"/>
        <v>1054.938</v>
      </c>
      <c r="M171" s="155">
        <f t="shared" si="22"/>
        <v>100</v>
      </c>
    </row>
    <row r="172" spans="1:13" ht="18.75">
      <c r="A172" s="195"/>
      <c r="B172" s="162"/>
      <c r="C172" s="162"/>
      <c r="D172" s="102"/>
      <c r="E172" s="102" t="s">
        <v>202</v>
      </c>
      <c r="F172" s="150" t="s">
        <v>203</v>
      </c>
      <c r="G172" s="112">
        <v>1054.938</v>
      </c>
      <c r="H172" s="112">
        <v>0</v>
      </c>
      <c r="I172" s="107">
        <f t="shared" si="28"/>
        <v>1054.938</v>
      </c>
      <c r="J172" s="112">
        <v>1054.938</v>
      </c>
      <c r="K172" s="112">
        <v>0</v>
      </c>
      <c r="L172" s="107">
        <f t="shared" si="26"/>
        <v>1054.938</v>
      </c>
      <c r="M172" s="155">
        <f t="shared" si="22"/>
        <v>100</v>
      </c>
    </row>
    <row r="173" spans="1:13" ht="56.25">
      <c r="A173" s="195"/>
      <c r="B173" s="162"/>
      <c r="C173" s="162"/>
      <c r="D173" s="102" t="s">
        <v>836</v>
      </c>
      <c r="E173" s="102"/>
      <c r="F173" s="150" t="s">
        <v>385</v>
      </c>
      <c r="G173" s="112">
        <f aca="true" t="shared" si="30" ref="G173:K174">G174</f>
        <v>3.896</v>
      </c>
      <c r="H173" s="109">
        <f t="shared" si="30"/>
        <v>0</v>
      </c>
      <c r="I173" s="107">
        <f>SUM(G173:H173)</f>
        <v>3.896</v>
      </c>
      <c r="J173" s="112">
        <f t="shared" si="30"/>
        <v>3.896</v>
      </c>
      <c r="K173" s="109">
        <f t="shared" si="30"/>
        <v>0</v>
      </c>
      <c r="L173" s="107">
        <f>SUM(J173:K173)</f>
        <v>3.896</v>
      </c>
      <c r="M173" s="155">
        <f t="shared" si="22"/>
        <v>100</v>
      </c>
    </row>
    <row r="174" spans="1:13" ht="56.25">
      <c r="A174" s="195"/>
      <c r="B174" s="162"/>
      <c r="C174" s="162"/>
      <c r="D174" s="102"/>
      <c r="E174" s="102" t="s">
        <v>198</v>
      </c>
      <c r="F174" s="150" t="s">
        <v>340</v>
      </c>
      <c r="G174" s="112">
        <f t="shared" si="30"/>
        <v>3.896</v>
      </c>
      <c r="H174" s="109">
        <f t="shared" si="30"/>
        <v>0</v>
      </c>
      <c r="I174" s="107">
        <f>SUM(G174:H174)</f>
        <v>3.896</v>
      </c>
      <c r="J174" s="112">
        <f t="shared" si="30"/>
        <v>3.896</v>
      </c>
      <c r="K174" s="109">
        <f t="shared" si="30"/>
        <v>0</v>
      </c>
      <c r="L174" s="107">
        <f>SUM(J174:K174)</f>
        <v>3.896</v>
      </c>
      <c r="M174" s="155">
        <f t="shared" si="22"/>
        <v>100</v>
      </c>
    </row>
    <row r="175" spans="1:13" ht="18.75">
      <c r="A175" s="195"/>
      <c r="B175" s="162"/>
      <c r="C175" s="162"/>
      <c r="D175" s="102"/>
      <c r="E175" s="102" t="s">
        <v>202</v>
      </c>
      <c r="F175" s="150" t="s">
        <v>203</v>
      </c>
      <c r="G175" s="112">
        <v>3.896</v>
      </c>
      <c r="H175" s="109">
        <v>0</v>
      </c>
      <c r="I175" s="107">
        <f>SUM(G175:H175)</f>
        <v>3.896</v>
      </c>
      <c r="J175" s="112">
        <v>3.896</v>
      </c>
      <c r="K175" s="109">
        <v>0</v>
      </c>
      <c r="L175" s="107">
        <f>SUM(J175:K175)</f>
        <v>3.896</v>
      </c>
      <c r="M175" s="155">
        <f t="shared" si="22"/>
        <v>100</v>
      </c>
    </row>
    <row r="176" spans="1:13" ht="37.5">
      <c r="A176" s="197"/>
      <c r="B176" s="162"/>
      <c r="C176" s="162"/>
      <c r="D176" s="102" t="s">
        <v>414</v>
      </c>
      <c r="E176" s="102"/>
      <c r="F176" s="206" t="s">
        <v>458</v>
      </c>
      <c r="G176" s="107">
        <f>G177+G180</f>
        <v>3181.8210000000004</v>
      </c>
      <c r="H176" s="108">
        <f aca="true" t="shared" si="31" ref="G176:H178">H177</f>
        <v>0</v>
      </c>
      <c r="I176" s="107">
        <f t="shared" si="28"/>
        <v>3181.8210000000004</v>
      </c>
      <c r="J176" s="107">
        <f>J177+J180</f>
        <v>3181.8210000000004</v>
      </c>
      <c r="K176" s="108">
        <f>K177</f>
        <v>0</v>
      </c>
      <c r="L176" s="107">
        <f aca="true" t="shared" si="32" ref="L176:L182">SUM(J176:K176)</f>
        <v>3181.8210000000004</v>
      </c>
      <c r="M176" s="155">
        <f t="shared" si="22"/>
        <v>100</v>
      </c>
    </row>
    <row r="177" spans="1:13" ht="56.25">
      <c r="A177" s="197"/>
      <c r="B177" s="162"/>
      <c r="C177" s="162"/>
      <c r="D177" s="102" t="s">
        <v>415</v>
      </c>
      <c r="E177" s="102"/>
      <c r="F177" s="150" t="s">
        <v>416</v>
      </c>
      <c r="G177" s="107">
        <f>G178</f>
        <v>3023.28</v>
      </c>
      <c r="H177" s="108">
        <f>H178</f>
        <v>0</v>
      </c>
      <c r="I177" s="107">
        <f t="shared" si="28"/>
        <v>3023.28</v>
      </c>
      <c r="J177" s="107">
        <f>J178</f>
        <v>3023.28</v>
      </c>
      <c r="K177" s="108">
        <f>K178</f>
        <v>0</v>
      </c>
      <c r="L177" s="107">
        <f t="shared" si="32"/>
        <v>3023.28</v>
      </c>
      <c r="M177" s="155">
        <f t="shared" si="22"/>
        <v>100</v>
      </c>
    </row>
    <row r="178" spans="1:13" ht="56.25">
      <c r="A178" s="197"/>
      <c r="B178" s="162"/>
      <c r="C178" s="162"/>
      <c r="D178" s="102"/>
      <c r="E178" s="102" t="s">
        <v>198</v>
      </c>
      <c r="F178" s="150" t="s">
        <v>340</v>
      </c>
      <c r="G178" s="112">
        <f t="shared" si="31"/>
        <v>3023.28</v>
      </c>
      <c r="H178" s="109">
        <f t="shared" si="31"/>
        <v>0</v>
      </c>
      <c r="I178" s="107">
        <f t="shared" si="28"/>
        <v>3023.28</v>
      </c>
      <c r="J178" s="112">
        <f>J179</f>
        <v>3023.28</v>
      </c>
      <c r="K178" s="109">
        <f>K179</f>
        <v>0</v>
      </c>
      <c r="L178" s="107">
        <f t="shared" si="32"/>
        <v>3023.28</v>
      </c>
      <c r="M178" s="155">
        <f t="shared" si="22"/>
        <v>100</v>
      </c>
    </row>
    <row r="179" spans="1:13" ht="18.75">
      <c r="A179" s="197"/>
      <c r="B179" s="162"/>
      <c r="C179" s="162"/>
      <c r="D179" s="102"/>
      <c r="E179" s="102" t="s">
        <v>200</v>
      </c>
      <c r="F179" s="150" t="s">
        <v>201</v>
      </c>
      <c r="G179" s="112">
        <v>3023.28</v>
      </c>
      <c r="H179" s="109">
        <v>0</v>
      </c>
      <c r="I179" s="107">
        <f t="shared" si="28"/>
        <v>3023.28</v>
      </c>
      <c r="J179" s="112">
        <v>3023.28</v>
      </c>
      <c r="K179" s="109">
        <v>0</v>
      </c>
      <c r="L179" s="107">
        <f t="shared" si="32"/>
        <v>3023.28</v>
      </c>
      <c r="M179" s="155">
        <f t="shared" si="22"/>
        <v>100</v>
      </c>
    </row>
    <row r="180" spans="1:13" ht="56.25">
      <c r="A180" s="197"/>
      <c r="B180" s="162"/>
      <c r="C180" s="162"/>
      <c r="D180" s="102" t="s">
        <v>417</v>
      </c>
      <c r="E180" s="102"/>
      <c r="F180" s="150" t="s">
        <v>418</v>
      </c>
      <c r="G180" s="112">
        <f aca="true" t="shared" si="33" ref="G180:K181">G181</f>
        <v>158.541</v>
      </c>
      <c r="H180" s="109">
        <f t="shared" si="33"/>
        <v>0</v>
      </c>
      <c r="I180" s="107">
        <f t="shared" si="28"/>
        <v>158.541</v>
      </c>
      <c r="J180" s="112">
        <f t="shared" si="33"/>
        <v>158.541</v>
      </c>
      <c r="K180" s="109">
        <f t="shared" si="33"/>
        <v>0</v>
      </c>
      <c r="L180" s="107">
        <f t="shared" si="32"/>
        <v>158.541</v>
      </c>
      <c r="M180" s="155">
        <f t="shared" si="22"/>
        <v>100</v>
      </c>
    </row>
    <row r="181" spans="1:13" ht="56.25">
      <c r="A181" s="197"/>
      <c r="B181" s="162"/>
      <c r="C181" s="162"/>
      <c r="D181" s="102"/>
      <c r="E181" s="102" t="s">
        <v>198</v>
      </c>
      <c r="F181" s="150" t="s">
        <v>340</v>
      </c>
      <c r="G181" s="112">
        <f t="shared" si="33"/>
        <v>158.541</v>
      </c>
      <c r="H181" s="109">
        <f t="shared" si="33"/>
        <v>0</v>
      </c>
      <c r="I181" s="107">
        <f t="shared" si="28"/>
        <v>158.541</v>
      </c>
      <c r="J181" s="112">
        <f t="shared" si="33"/>
        <v>158.541</v>
      </c>
      <c r="K181" s="109">
        <f t="shared" si="33"/>
        <v>0</v>
      </c>
      <c r="L181" s="107">
        <f t="shared" si="32"/>
        <v>158.541</v>
      </c>
      <c r="M181" s="155">
        <f t="shared" si="22"/>
        <v>100</v>
      </c>
    </row>
    <row r="182" spans="1:13" ht="18.75">
      <c r="A182" s="197"/>
      <c r="B182" s="162"/>
      <c r="C182" s="162"/>
      <c r="D182" s="102"/>
      <c r="E182" s="102" t="s">
        <v>200</v>
      </c>
      <c r="F182" s="150" t="s">
        <v>201</v>
      </c>
      <c r="G182" s="112">
        <v>158.541</v>
      </c>
      <c r="H182" s="109">
        <v>0</v>
      </c>
      <c r="I182" s="107">
        <f t="shared" si="28"/>
        <v>158.541</v>
      </c>
      <c r="J182" s="112">
        <v>158.541</v>
      </c>
      <c r="K182" s="109">
        <v>0</v>
      </c>
      <c r="L182" s="107">
        <f t="shared" si="32"/>
        <v>158.541</v>
      </c>
      <c r="M182" s="155">
        <f aca="true" t="shared" si="34" ref="M182:M230">L182/I182*100</f>
        <v>100</v>
      </c>
    </row>
    <row r="183" spans="1:13" ht="56.25">
      <c r="A183" s="197"/>
      <c r="B183" s="162"/>
      <c r="C183" s="162"/>
      <c r="D183" s="102" t="s">
        <v>419</v>
      </c>
      <c r="E183" s="102"/>
      <c r="F183" s="150" t="s">
        <v>420</v>
      </c>
      <c r="G183" s="107">
        <f aca="true" t="shared" si="35" ref="G183:L183">G184+G187</f>
        <v>1860.241</v>
      </c>
      <c r="H183" s="108">
        <f t="shared" si="35"/>
        <v>0</v>
      </c>
      <c r="I183" s="107">
        <f t="shared" si="35"/>
        <v>1860.241</v>
      </c>
      <c r="J183" s="107">
        <f t="shared" si="35"/>
        <v>1860.241</v>
      </c>
      <c r="K183" s="108">
        <f t="shared" si="35"/>
        <v>0</v>
      </c>
      <c r="L183" s="107">
        <f t="shared" si="35"/>
        <v>1860.241</v>
      </c>
      <c r="M183" s="155">
        <f t="shared" si="34"/>
        <v>100</v>
      </c>
    </row>
    <row r="184" spans="1:13" ht="56.25">
      <c r="A184" s="197"/>
      <c r="B184" s="162"/>
      <c r="C184" s="162"/>
      <c r="D184" s="102" t="s">
        <v>421</v>
      </c>
      <c r="E184" s="102"/>
      <c r="F184" s="150" t="s">
        <v>422</v>
      </c>
      <c r="G184" s="107">
        <f>G185</f>
        <v>1628.72</v>
      </c>
      <c r="H184" s="108">
        <f>H185</f>
        <v>0</v>
      </c>
      <c r="I184" s="107">
        <f aca="true" t="shared" si="36" ref="I184:I190">SUM(G184:H184)</f>
        <v>1628.72</v>
      </c>
      <c r="J184" s="107">
        <f>J185</f>
        <v>1628.72</v>
      </c>
      <c r="K184" s="108">
        <f>K185</f>
        <v>0</v>
      </c>
      <c r="L184" s="107">
        <f aca="true" t="shared" si="37" ref="L184:L189">SUM(J184:K184)</f>
        <v>1628.72</v>
      </c>
      <c r="M184" s="155">
        <f t="shared" si="34"/>
        <v>100</v>
      </c>
    </row>
    <row r="185" spans="1:13" ht="56.25">
      <c r="A185" s="197"/>
      <c r="B185" s="162"/>
      <c r="C185" s="162"/>
      <c r="D185" s="102"/>
      <c r="E185" s="102" t="s">
        <v>198</v>
      </c>
      <c r="F185" s="150" t="s">
        <v>340</v>
      </c>
      <c r="G185" s="112">
        <f>G186</f>
        <v>1628.72</v>
      </c>
      <c r="H185" s="109">
        <f>H186</f>
        <v>0</v>
      </c>
      <c r="I185" s="107">
        <f t="shared" si="36"/>
        <v>1628.72</v>
      </c>
      <c r="J185" s="112">
        <f>J186</f>
        <v>1628.72</v>
      </c>
      <c r="K185" s="109">
        <f>K186</f>
        <v>0</v>
      </c>
      <c r="L185" s="107">
        <f t="shared" si="37"/>
        <v>1628.72</v>
      </c>
      <c r="M185" s="155">
        <f t="shared" si="34"/>
        <v>100</v>
      </c>
    </row>
    <row r="186" spans="1:13" ht="18.75">
      <c r="A186" s="197"/>
      <c r="B186" s="162"/>
      <c r="C186" s="162"/>
      <c r="D186" s="102"/>
      <c r="E186" s="102" t="s">
        <v>200</v>
      </c>
      <c r="F186" s="150" t="s">
        <v>201</v>
      </c>
      <c r="G186" s="112">
        <v>1628.72</v>
      </c>
      <c r="H186" s="109">
        <v>0</v>
      </c>
      <c r="I186" s="107">
        <f t="shared" si="36"/>
        <v>1628.72</v>
      </c>
      <c r="J186" s="112">
        <v>1628.72</v>
      </c>
      <c r="K186" s="109">
        <v>0</v>
      </c>
      <c r="L186" s="107">
        <f t="shared" si="37"/>
        <v>1628.72</v>
      </c>
      <c r="M186" s="155">
        <f t="shared" si="34"/>
        <v>100</v>
      </c>
    </row>
    <row r="187" spans="1:13" ht="37.5">
      <c r="A187" s="197"/>
      <c r="B187" s="162"/>
      <c r="C187" s="162"/>
      <c r="D187" s="102" t="s">
        <v>837</v>
      </c>
      <c r="E187" s="102"/>
      <c r="F187" s="150" t="s">
        <v>423</v>
      </c>
      <c r="G187" s="112">
        <f aca="true" t="shared" si="38" ref="G187:K188">G188</f>
        <v>231.521</v>
      </c>
      <c r="H187" s="109">
        <f t="shared" si="38"/>
        <v>0</v>
      </c>
      <c r="I187" s="107">
        <f t="shared" si="36"/>
        <v>231.521</v>
      </c>
      <c r="J187" s="112">
        <f t="shared" si="38"/>
        <v>231.521</v>
      </c>
      <c r="K187" s="109">
        <f t="shared" si="38"/>
        <v>0</v>
      </c>
      <c r="L187" s="107">
        <f t="shared" si="37"/>
        <v>231.521</v>
      </c>
      <c r="M187" s="155">
        <f t="shared" si="34"/>
        <v>100</v>
      </c>
    </row>
    <row r="188" spans="1:13" ht="56.25">
      <c r="A188" s="197"/>
      <c r="B188" s="162"/>
      <c r="C188" s="162"/>
      <c r="D188" s="102"/>
      <c r="E188" s="102" t="s">
        <v>198</v>
      </c>
      <c r="F188" s="150" t="s">
        <v>340</v>
      </c>
      <c r="G188" s="112">
        <f t="shared" si="38"/>
        <v>231.521</v>
      </c>
      <c r="H188" s="109">
        <f t="shared" si="38"/>
        <v>0</v>
      </c>
      <c r="I188" s="107">
        <f t="shared" si="36"/>
        <v>231.521</v>
      </c>
      <c r="J188" s="112">
        <f t="shared" si="38"/>
        <v>231.521</v>
      </c>
      <c r="K188" s="109">
        <f t="shared" si="38"/>
        <v>0</v>
      </c>
      <c r="L188" s="107">
        <f t="shared" si="37"/>
        <v>231.521</v>
      </c>
      <c r="M188" s="155">
        <f t="shared" si="34"/>
        <v>100</v>
      </c>
    </row>
    <row r="189" spans="1:13" ht="18.75">
      <c r="A189" s="197"/>
      <c r="B189" s="162"/>
      <c r="C189" s="162"/>
      <c r="D189" s="102"/>
      <c r="E189" s="102" t="s">
        <v>200</v>
      </c>
      <c r="F189" s="150" t="s">
        <v>201</v>
      </c>
      <c r="G189" s="112">
        <v>231.521</v>
      </c>
      <c r="H189" s="109">
        <v>0</v>
      </c>
      <c r="I189" s="107">
        <f t="shared" si="36"/>
        <v>231.521</v>
      </c>
      <c r="J189" s="112">
        <v>231.521</v>
      </c>
      <c r="K189" s="109">
        <v>0</v>
      </c>
      <c r="L189" s="107">
        <f t="shared" si="37"/>
        <v>231.521</v>
      </c>
      <c r="M189" s="155">
        <f t="shared" si="34"/>
        <v>100</v>
      </c>
    </row>
    <row r="190" spans="1:13" ht="37.5">
      <c r="A190" s="197"/>
      <c r="B190" s="162"/>
      <c r="C190" s="162"/>
      <c r="D190" s="102" t="s">
        <v>19</v>
      </c>
      <c r="E190" s="102"/>
      <c r="F190" s="150" t="s">
        <v>386</v>
      </c>
      <c r="G190" s="112">
        <f aca="true" t="shared" si="39" ref="G190:K192">G191</f>
        <v>701.5</v>
      </c>
      <c r="H190" s="109">
        <f t="shared" si="39"/>
        <v>0</v>
      </c>
      <c r="I190" s="107">
        <f t="shared" si="36"/>
        <v>701.5</v>
      </c>
      <c r="J190" s="112">
        <f t="shared" si="39"/>
        <v>701.5</v>
      </c>
      <c r="K190" s="109">
        <f t="shared" si="39"/>
        <v>0</v>
      </c>
      <c r="L190" s="107">
        <f>SUM(J190:K190)</f>
        <v>701.5</v>
      </c>
      <c r="M190" s="155">
        <f t="shared" si="34"/>
        <v>100</v>
      </c>
    </row>
    <row r="191" spans="1:13" ht="37.5">
      <c r="A191" s="197"/>
      <c r="B191" s="162"/>
      <c r="C191" s="162"/>
      <c r="D191" s="102" t="s">
        <v>20</v>
      </c>
      <c r="E191" s="102"/>
      <c r="F191" s="150" t="s">
        <v>428</v>
      </c>
      <c r="G191" s="112">
        <f>G192+G194</f>
        <v>701.5</v>
      </c>
      <c r="H191" s="112">
        <f>H192+H194</f>
        <v>0</v>
      </c>
      <c r="I191" s="107">
        <f>SUM(G191:H191)</f>
        <v>701.5</v>
      </c>
      <c r="J191" s="112">
        <f>J192+J194</f>
        <v>701.5</v>
      </c>
      <c r="K191" s="112">
        <f>K192+K194</f>
        <v>0</v>
      </c>
      <c r="L191" s="107">
        <f>SUM(J191:K191)</f>
        <v>701.5</v>
      </c>
      <c r="M191" s="155">
        <f t="shared" si="34"/>
        <v>100</v>
      </c>
    </row>
    <row r="192" spans="1:13" ht="36" customHeight="1">
      <c r="A192" s="197"/>
      <c r="B192" s="162"/>
      <c r="C192" s="162"/>
      <c r="D192" s="102"/>
      <c r="E192" s="102" t="s">
        <v>143</v>
      </c>
      <c r="F192" s="150" t="s">
        <v>14</v>
      </c>
      <c r="G192" s="107">
        <f t="shared" si="39"/>
        <v>608</v>
      </c>
      <c r="H192" s="108">
        <f t="shared" si="39"/>
        <v>0</v>
      </c>
      <c r="I192" s="112">
        <f>G192+H192</f>
        <v>608</v>
      </c>
      <c r="J192" s="107">
        <f t="shared" si="39"/>
        <v>608</v>
      </c>
      <c r="K192" s="108">
        <f t="shared" si="39"/>
        <v>0</v>
      </c>
      <c r="L192" s="112">
        <f>J192+K192</f>
        <v>608</v>
      </c>
      <c r="M192" s="155">
        <f t="shared" si="34"/>
        <v>100</v>
      </c>
    </row>
    <row r="193" spans="1:13" ht="56.25">
      <c r="A193" s="197"/>
      <c r="B193" s="162"/>
      <c r="C193" s="162"/>
      <c r="D193" s="102"/>
      <c r="E193" s="102" t="s">
        <v>145</v>
      </c>
      <c r="F193" s="150" t="s">
        <v>814</v>
      </c>
      <c r="G193" s="107">
        <v>608</v>
      </c>
      <c r="H193" s="112"/>
      <c r="I193" s="112">
        <f>G193+H193</f>
        <v>608</v>
      </c>
      <c r="J193" s="107">
        <v>608</v>
      </c>
      <c r="K193" s="112"/>
      <c r="L193" s="112">
        <f>J193+K193</f>
        <v>608</v>
      </c>
      <c r="M193" s="155">
        <f t="shared" si="34"/>
        <v>100</v>
      </c>
    </row>
    <row r="194" spans="1:13" ht="18.75">
      <c r="A194" s="197"/>
      <c r="B194" s="162"/>
      <c r="C194" s="162"/>
      <c r="D194" s="102"/>
      <c r="E194" s="102" t="s">
        <v>167</v>
      </c>
      <c r="F194" s="150" t="s">
        <v>168</v>
      </c>
      <c r="G194" s="112">
        <v>93.5</v>
      </c>
      <c r="H194" s="112">
        <v>0</v>
      </c>
      <c r="I194" s="112">
        <f>G194+H194</f>
        <v>93.5</v>
      </c>
      <c r="J194" s="112">
        <v>93.5</v>
      </c>
      <c r="K194" s="112">
        <v>0</v>
      </c>
      <c r="L194" s="112">
        <f>J194+K194</f>
        <v>93.5</v>
      </c>
      <c r="M194" s="155">
        <f t="shared" si="34"/>
        <v>100</v>
      </c>
    </row>
    <row r="195" spans="1:13" ht="37.5">
      <c r="A195" s="197"/>
      <c r="B195" s="162"/>
      <c r="C195" s="162"/>
      <c r="D195" s="131" t="s">
        <v>838</v>
      </c>
      <c r="E195" s="102"/>
      <c r="F195" s="150" t="s">
        <v>387</v>
      </c>
      <c r="G195" s="112">
        <f>G196</f>
        <v>50</v>
      </c>
      <c r="H195" s="112">
        <f>H196</f>
        <v>0</v>
      </c>
      <c r="I195" s="112">
        <f>G195+H195</f>
        <v>50</v>
      </c>
      <c r="J195" s="112">
        <f>J196</f>
        <v>50</v>
      </c>
      <c r="K195" s="112">
        <f>K196</f>
        <v>0</v>
      </c>
      <c r="L195" s="112">
        <f>J195+K195</f>
        <v>50</v>
      </c>
      <c r="M195" s="155"/>
    </row>
    <row r="196" spans="1:13" ht="56.25">
      <c r="A196" s="197"/>
      <c r="B196" s="162"/>
      <c r="C196" s="162"/>
      <c r="D196" s="102" t="s">
        <v>18</v>
      </c>
      <c r="E196" s="102"/>
      <c r="F196" s="150" t="s">
        <v>388</v>
      </c>
      <c r="G196" s="112">
        <f aca="true" t="shared" si="40" ref="G196:K197">G197</f>
        <v>50</v>
      </c>
      <c r="H196" s="109">
        <f t="shared" si="40"/>
        <v>0</v>
      </c>
      <c r="I196" s="107">
        <f aca="true" t="shared" si="41" ref="I196:I202">SUM(G196:H196)</f>
        <v>50</v>
      </c>
      <c r="J196" s="112">
        <f t="shared" si="40"/>
        <v>50</v>
      </c>
      <c r="K196" s="109">
        <f t="shared" si="40"/>
        <v>0</v>
      </c>
      <c r="L196" s="112">
        <f>J196+K196</f>
        <v>50</v>
      </c>
      <c r="M196" s="155">
        <f>L196/I196*100</f>
        <v>100</v>
      </c>
    </row>
    <row r="197" spans="1:13" ht="56.25">
      <c r="A197" s="197"/>
      <c r="B197" s="162"/>
      <c r="C197" s="162"/>
      <c r="D197" s="102"/>
      <c r="E197" s="102" t="s">
        <v>198</v>
      </c>
      <c r="F197" s="150" t="s">
        <v>340</v>
      </c>
      <c r="G197" s="112">
        <f t="shared" si="40"/>
        <v>50</v>
      </c>
      <c r="H197" s="109">
        <f t="shared" si="40"/>
        <v>0</v>
      </c>
      <c r="I197" s="107">
        <f t="shared" si="41"/>
        <v>50</v>
      </c>
      <c r="J197" s="112">
        <f t="shared" si="40"/>
        <v>50</v>
      </c>
      <c r="K197" s="109">
        <f t="shared" si="40"/>
        <v>0</v>
      </c>
      <c r="L197" s="107">
        <f>SUM(J197:K197)</f>
        <v>50</v>
      </c>
      <c r="M197" s="155">
        <f>L197/I197*100</f>
        <v>100</v>
      </c>
    </row>
    <row r="198" spans="1:13" ht="18.75">
      <c r="A198" s="197"/>
      <c r="B198" s="162"/>
      <c r="C198" s="162"/>
      <c r="D198" s="102"/>
      <c r="E198" s="102" t="s">
        <v>200</v>
      </c>
      <c r="F198" s="150" t="s">
        <v>201</v>
      </c>
      <c r="G198" s="112">
        <v>50</v>
      </c>
      <c r="H198" s="109">
        <v>0</v>
      </c>
      <c r="I198" s="107">
        <f t="shared" si="41"/>
        <v>50</v>
      </c>
      <c r="J198" s="112">
        <v>50</v>
      </c>
      <c r="K198" s="109">
        <v>0</v>
      </c>
      <c r="L198" s="107">
        <f>SUM(J198:K198)</f>
        <v>50</v>
      </c>
      <c r="M198" s="155">
        <f>L198/I198*100</f>
        <v>100</v>
      </c>
    </row>
    <row r="199" spans="1:13" ht="56.25">
      <c r="A199" s="197"/>
      <c r="B199" s="162"/>
      <c r="C199" s="162"/>
      <c r="D199" s="102" t="s">
        <v>464</v>
      </c>
      <c r="E199" s="102"/>
      <c r="F199" s="150" t="s">
        <v>468</v>
      </c>
      <c r="G199" s="112">
        <f aca="true" t="shared" si="42" ref="G199:K200">G200</f>
        <v>0</v>
      </c>
      <c r="H199" s="109">
        <f>H200+H204</f>
        <v>135.85348</v>
      </c>
      <c r="I199" s="107">
        <f t="shared" si="41"/>
        <v>135.85348</v>
      </c>
      <c r="J199" s="109">
        <f>J200+J204</f>
        <v>0</v>
      </c>
      <c r="K199" s="109">
        <f>K200+K204</f>
        <v>135.85348</v>
      </c>
      <c r="L199" s="107">
        <f>SUM(J199:K199)</f>
        <v>135.85348</v>
      </c>
      <c r="M199" s="155">
        <f t="shared" si="34"/>
        <v>100</v>
      </c>
    </row>
    <row r="200" spans="1:13" ht="18.75">
      <c r="A200" s="197"/>
      <c r="B200" s="162"/>
      <c r="C200" s="162"/>
      <c r="D200" s="102" t="s">
        <v>465</v>
      </c>
      <c r="E200" s="102"/>
      <c r="F200" s="150" t="s">
        <v>466</v>
      </c>
      <c r="G200" s="112">
        <f t="shared" si="42"/>
        <v>0</v>
      </c>
      <c r="H200" s="109">
        <f t="shared" si="42"/>
        <v>120</v>
      </c>
      <c r="I200" s="107">
        <f t="shared" si="41"/>
        <v>120</v>
      </c>
      <c r="J200" s="112">
        <f t="shared" si="42"/>
        <v>0</v>
      </c>
      <c r="K200" s="109">
        <f t="shared" si="42"/>
        <v>120</v>
      </c>
      <c r="L200" s="107">
        <f>SUM(J200:K200)</f>
        <v>120</v>
      </c>
      <c r="M200" s="155">
        <f t="shared" si="34"/>
        <v>100</v>
      </c>
    </row>
    <row r="201" spans="1:13" ht="72.75" customHeight="1">
      <c r="A201" s="197"/>
      <c r="B201" s="162"/>
      <c r="C201" s="162"/>
      <c r="D201" s="102" t="s">
        <v>497</v>
      </c>
      <c r="E201" s="102"/>
      <c r="F201" s="150" t="s">
        <v>424</v>
      </c>
      <c r="G201" s="112">
        <f>G202</f>
        <v>0</v>
      </c>
      <c r="H201" s="112">
        <f>H202</f>
        <v>120</v>
      </c>
      <c r="I201" s="107">
        <f t="shared" si="41"/>
        <v>120</v>
      </c>
      <c r="J201" s="112">
        <f>J202</f>
        <v>0</v>
      </c>
      <c r="K201" s="112">
        <f>K202</f>
        <v>120</v>
      </c>
      <c r="L201" s="107">
        <f>SUM(J201:K201)</f>
        <v>120</v>
      </c>
      <c r="M201" s="155">
        <f t="shared" si="34"/>
        <v>100</v>
      </c>
    </row>
    <row r="202" spans="1:13" ht="18.75">
      <c r="A202" s="197"/>
      <c r="B202" s="162"/>
      <c r="C202" s="162"/>
      <c r="D202" s="102"/>
      <c r="E202" s="102" t="s">
        <v>166</v>
      </c>
      <c r="F202" s="150" t="s">
        <v>150</v>
      </c>
      <c r="G202" s="112"/>
      <c r="H202" s="112">
        <f>H203</f>
        <v>120</v>
      </c>
      <c r="I202" s="107">
        <f t="shared" si="41"/>
        <v>120</v>
      </c>
      <c r="J202" s="112">
        <f>J203</f>
        <v>0</v>
      </c>
      <c r="K202" s="112">
        <f>K203</f>
        <v>120</v>
      </c>
      <c r="L202" s="107">
        <v>120</v>
      </c>
      <c r="M202" s="155">
        <f t="shared" si="34"/>
        <v>100</v>
      </c>
    </row>
    <row r="203" spans="1:13" ht="18.75">
      <c r="A203" s="197"/>
      <c r="B203" s="162"/>
      <c r="C203" s="162"/>
      <c r="D203" s="102"/>
      <c r="E203" s="102" t="s">
        <v>167</v>
      </c>
      <c r="F203" s="150" t="s">
        <v>168</v>
      </c>
      <c r="G203" s="112"/>
      <c r="H203" s="112">
        <v>120</v>
      </c>
      <c r="I203" s="107">
        <v>120</v>
      </c>
      <c r="J203" s="112"/>
      <c r="K203" s="112">
        <v>120</v>
      </c>
      <c r="L203" s="107">
        <v>120</v>
      </c>
      <c r="M203" s="155">
        <f t="shared" si="34"/>
        <v>100</v>
      </c>
    </row>
    <row r="204" spans="1:13" ht="18.75">
      <c r="A204" s="197"/>
      <c r="B204" s="162"/>
      <c r="C204" s="162"/>
      <c r="D204" s="102" t="s">
        <v>498</v>
      </c>
      <c r="E204" s="102"/>
      <c r="F204" s="150" t="s">
        <v>502</v>
      </c>
      <c r="G204" s="107">
        <f>G206</f>
        <v>0</v>
      </c>
      <c r="H204" s="108">
        <f>H206</f>
        <v>15.85348</v>
      </c>
      <c r="I204" s="107">
        <f aca="true" t="shared" si="43" ref="I204:I215">SUM(G204:H204)</f>
        <v>15.85348</v>
      </c>
      <c r="J204" s="107">
        <f>J206</f>
        <v>0</v>
      </c>
      <c r="K204" s="108">
        <f>K206</f>
        <v>15.85348</v>
      </c>
      <c r="L204" s="107">
        <f aca="true" t="shared" si="44" ref="L204:L215">SUM(J204:K204)</f>
        <v>15.85348</v>
      </c>
      <c r="M204" s="155">
        <f t="shared" si="34"/>
        <v>100</v>
      </c>
    </row>
    <row r="205" spans="1:13" ht="31.5" customHeight="1">
      <c r="A205" s="197"/>
      <c r="B205" s="162"/>
      <c r="C205" s="162"/>
      <c r="D205" s="102" t="s">
        <v>882</v>
      </c>
      <c r="E205" s="102"/>
      <c r="F205" s="150" t="s">
        <v>883</v>
      </c>
      <c r="G205" s="108">
        <f>G206</f>
        <v>0</v>
      </c>
      <c r="H205" s="108">
        <f>H206</f>
        <v>15.85348</v>
      </c>
      <c r="I205" s="107">
        <f t="shared" si="43"/>
        <v>15.85348</v>
      </c>
      <c r="J205" s="108">
        <f>J206</f>
        <v>0</v>
      </c>
      <c r="K205" s="108">
        <f>K206</f>
        <v>15.85348</v>
      </c>
      <c r="L205" s="107">
        <f t="shared" si="44"/>
        <v>15.85348</v>
      </c>
      <c r="M205" s="155">
        <f t="shared" si="34"/>
        <v>100</v>
      </c>
    </row>
    <row r="206" spans="1:13" ht="18.75">
      <c r="A206" s="197"/>
      <c r="B206" s="162"/>
      <c r="C206" s="162"/>
      <c r="D206" s="102"/>
      <c r="E206" s="102" t="s">
        <v>166</v>
      </c>
      <c r="F206" s="150" t="s">
        <v>150</v>
      </c>
      <c r="G206" s="112">
        <f>G207</f>
        <v>0</v>
      </c>
      <c r="H206" s="112">
        <f>H207</f>
        <v>15.85348</v>
      </c>
      <c r="I206" s="107">
        <f>SUM(G206:H206)</f>
        <v>15.85348</v>
      </c>
      <c r="J206" s="112">
        <f>J207</f>
        <v>0</v>
      </c>
      <c r="K206" s="112">
        <f>K207</f>
        <v>15.85348</v>
      </c>
      <c r="L206" s="107">
        <f t="shared" si="44"/>
        <v>15.85348</v>
      </c>
      <c r="M206" s="155">
        <f>L206/I206*100</f>
        <v>100</v>
      </c>
    </row>
    <row r="207" spans="1:13" ht="18.75">
      <c r="A207" s="197"/>
      <c r="B207" s="162"/>
      <c r="C207" s="162"/>
      <c r="D207" s="102"/>
      <c r="E207" s="102" t="s">
        <v>167</v>
      </c>
      <c r="F207" s="150" t="s">
        <v>168</v>
      </c>
      <c r="G207" s="112"/>
      <c r="H207" s="112">
        <v>15.85348</v>
      </c>
      <c r="I207" s="107">
        <f>SUM(G207:H207)</f>
        <v>15.85348</v>
      </c>
      <c r="J207" s="112"/>
      <c r="K207" s="112">
        <v>15.85348</v>
      </c>
      <c r="L207" s="107">
        <f t="shared" si="44"/>
        <v>15.85348</v>
      </c>
      <c r="M207" s="155">
        <f>L207/I207*100</f>
        <v>100</v>
      </c>
    </row>
    <row r="208" spans="1:13" ht="37.5">
      <c r="A208" s="162"/>
      <c r="B208" s="162"/>
      <c r="C208" s="150" t="s">
        <v>177</v>
      </c>
      <c r="D208" s="102"/>
      <c r="E208" s="102"/>
      <c r="F208" s="150" t="s">
        <v>222</v>
      </c>
      <c r="G208" s="112">
        <f>G209</f>
        <v>2233.666</v>
      </c>
      <c r="H208" s="109">
        <f>H191+H211</f>
        <v>0</v>
      </c>
      <c r="I208" s="107">
        <f t="shared" si="43"/>
        <v>2233.666</v>
      </c>
      <c r="J208" s="112">
        <f>J209</f>
        <v>2233.45332</v>
      </c>
      <c r="K208" s="109">
        <f>K191+K211</f>
        <v>0</v>
      </c>
      <c r="L208" s="107">
        <f t="shared" si="44"/>
        <v>2233.45332</v>
      </c>
      <c r="M208" s="155">
        <f t="shared" si="34"/>
        <v>99.99047843321249</v>
      </c>
    </row>
    <row r="209" spans="1:13" ht="56.25">
      <c r="A209" s="162"/>
      <c r="B209" s="162"/>
      <c r="C209" s="150"/>
      <c r="D209" s="102" t="s">
        <v>410</v>
      </c>
      <c r="E209" s="102"/>
      <c r="F209" s="150" t="s">
        <v>413</v>
      </c>
      <c r="G209" s="112">
        <f>G210</f>
        <v>2233.666</v>
      </c>
      <c r="H209" s="109">
        <f>H210</f>
        <v>0</v>
      </c>
      <c r="I209" s="107">
        <f t="shared" si="43"/>
        <v>2233.666</v>
      </c>
      <c r="J209" s="112">
        <f>J210</f>
        <v>2233.45332</v>
      </c>
      <c r="K209" s="109">
        <f>K210</f>
        <v>0</v>
      </c>
      <c r="L209" s="107">
        <f t="shared" si="44"/>
        <v>2233.45332</v>
      </c>
      <c r="M209" s="155">
        <f t="shared" si="34"/>
        <v>99.99047843321249</v>
      </c>
    </row>
    <row r="210" spans="1:13" ht="75">
      <c r="A210" s="162"/>
      <c r="B210" s="162"/>
      <c r="C210" s="150"/>
      <c r="D210" s="102" t="s">
        <v>425</v>
      </c>
      <c r="E210" s="102"/>
      <c r="F210" s="150" t="s">
        <v>431</v>
      </c>
      <c r="G210" s="112">
        <f>G211</f>
        <v>2233.666</v>
      </c>
      <c r="H210" s="109">
        <f>H191+H211</f>
        <v>0</v>
      </c>
      <c r="I210" s="107">
        <f t="shared" si="43"/>
        <v>2233.666</v>
      </c>
      <c r="J210" s="112">
        <f>J211</f>
        <v>2233.45332</v>
      </c>
      <c r="K210" s="109">
        <f>K191+K211</f>
        <v>0</v>
      </c>
      <c r="L210" s="107">
        <f t="shared" si="44"/>
        <v>2233.45332</v>
      </c>
      <c r="M210" s="155">
        <f t="shared" si="34"/>
        <v>99.99047843321249</v>
      </c>
    </row>
    <row r="211" spans="1:13" ht="37.5">
      <c r="A211" s="162"/>
      <c r="B211" s="162"/>
      <c r="C211" s="150"/>
      <c r="D211" s="102" t="s">
        <v>426</v>
      </c>
      <c r="E211" s="102"/>
      <c r="F211" s="206" t="s">
        <v>427</v>
      </c>
      <c r="G211" s="107">
        <f>G212+G214</f>
        <v>2233.666</v>
      </c>
      <c r="H211" s="108">
        <f>H212+H214</f>
        <v>0</v>
      </c>
      <c r="I211" s="107">
        <f t="shared" si="43"/>
        <v>2233.666</v>
      </c>
      <c r="J211" s="107">
        <f>J212+J214</f>
        <v>2233.45332</v>
      </c>
      <c r="K211" s="108">
        <f>K212+K214</f>
        <v>0</v>
      </c>
      <c r="L211" s="107">
        <f t="shared" si="44"/>
        <v>2233.45332</v>
      </c>
      <c r="M211" s="155">
        <f t="shared" si="34"/>
        <v>99.99047843321249</v>
      </c>
    </row>
    <row r="212" spans="1:13" ht="106.5" customHeight="1">
      <c r="A212" s="162"/>
      <c r="B212" s="162"/>
      <c r="C212" s="150"/>
      <c r="D212" s="102"/>
      <c r="E212" s="102" t="s">
        <v>139</v>
      </c>
      <c r="F212" s="150" t="s">
        <v>899</v>
      </c>
      <c r="G212" s="107">
        <f>G213</f>
        <v>2017.438</v>
      </c>
      <c r="H212" s="108">
        <f>H213</f>
        <v>0</v>
      </c>
      <c r="I212" s="107">
        <f t="shared" si="43"/>
        <v>2017.438</v>
      </c>
      <c r="J212" s="107">
        <f>J213</f>
        <v>2017.41812</v>
      </c>
      <c r="K212" s="108">
        <f>K213</f>
        <v>0</v>
      </c>
      <c r="L212" s="107">
        <f t="shared" si="44"/>
        <v>2017.41812</v>
      </c>
      <c r="M212" s="155">
        <f t="shared" si="34"/>
        <v>99.99901459177431</v>
      </c>
    </row>
    <row r="213" spans="1:13" ht="37.5">
      <c r="A213" s="162"/>
      <c r="B213" s="162"/>
      <c r="C213" s="150"/>
      <c r="D213" s="102"/>
      <c r="E213" s="102" t="s">
        <v>232</v>
      </c>
      <c r="F213" s="150" t="s">
        <v>233</v>
      </c>
      <c r="G213" s="107">
        <v>2017.438</v>
      </c>
      <c r="H213" s="112"/>
      <c r="I213" s="107">
        <f t="shared" si="43"/>
        <v>2017.438</v>
      </c>
      <c r="J213" s="107">
        <v>2017.41812</v>
      </c>
      <c r="K213" s="112"/>
      <c r="L213" s="107">
        <f t="shared" si="44"/>
        <v>2017.41812</v>
      </c>
      <c r="M213" s="155">
        <f t="shared" si="34"/>
        <v>99.99901459177431</v>
      </c>
    </row>
    <row r="214" spans="1:13" ht="35.25" customHeight="1">
      <c r="A214" s="162"/>
      <c r="B214" s="162"/>
      <c r="C214" s="150"/>
      <c r="D214" s="102"/>
      <c r="E214" s="102" t="s">
        <v>143</v>
      </c>
      <c r="F214" s="150" t="s">
        <v>14</v>
      </c>
      <c r="G214" s="107">
        <f>G215</f>
        <v>216.228</v>
      </c>
      <c r="H214" s="108">
        <f>H215</f>
        <v>0</v>
      </c>
      <c r="I214" s="107">
        <f t="shared" si="43"/>
        <v>216.228</v>
      </c>
      <c r="J214" s="107">
        <f>J215</f>
        <v>216.0352</v>
      </c>
      <c r="K214" s="108">
        <f>K215</f>
        <v>0</v>
      </c>
      <c r="L214" s="107">
        <f t="shared" si="44"/>
        <v>216.0352</v>
      </c>
      <c r="M214" s="155">
        <f t="shared" si="34"/>
        <v>99.91083485950016</v>
      </c>
    </row>
    <row r="215" spans="1:13" ht="56.25">
      <c r="A215" s="162"/>
      <c r="B215" s="162"/>
      <c r="C215" s="150"/>
      <c r="D215" s="102"/>
      <c r="E215" s="102" t="s">
        <v>145</v>
      </c>
      <c r="F215" s="150" t="s">
        <v>814</v>
      </c>
      <c r="G215" s="107">
        <v>216.228</v>
      </c>
      <c r="H215" s="108">
        <v>0</v>
      </c>
      <c r="I215" s="107">
        <f t="shared" si="43"/>
        <v>216.228</v>
      </c>
      <c r="J215" s="107">
        <v>216.0352</v>
      </c>
      <c r="K215" s="108">
        <v>0</v>
      </c>
      <c r="L215" s="107">
        <f t="shared" si="44"/>
        <v>216.0352</v>
      </c>
      <c r="M215" s="155">
        <f t="shared" si="34"/>
        <v>99.91083485950016</v>
      </c>
    </row>
    <row r="216" spans="1:13" ht="18.75">
      <c r="A216" s="162"/>
      <c r="B216" s="162" t="s">
        <v>188</v>
      </c>
      <c r="C216" s="162"/>
      <c r="D216" s="102"/>
      <c r="E216" s="102"/>
      <c r="F216" s="150" t="s">
        <v>189</v>
      </c>
      <c r="G216" s="107">
        <f>G217+G267</f>
        <v>5314.540010000001</v>
      </c>
      <c r="H216" s="108">
        <f>H217+H267</f>
        <v>16738.97</v>
      </c>
      <c r="I216" s="112">
        <f>G216+H216</f>
        <v>22053.51001</v>
      </c>
      <c r="J216" s="107">
        <f>J217+J267</f>
        <v>4161.8146</v>
      </c>
      <c r="K216" s="108">
        <f>K217+K267</f>
        <v>14687.34586</v>
      </c>
      <c r="L216" s="112">
        <f>J216+K216</f>
        <v>18849.16046</v>
      </c>
      <c r="M216" s="155">
        <f t="shared" si="34"/>
        <v>85.47011542132289</v>
      </c>
    </row>
    <row r="217" spans="1:13" ht="18.75">
      <c r="A217" s="162"/>
      <c r="B217" s="162"/>
      <c r="C217" s="196" t="s">
        <v>172</v>
      </c>
      <c r="D217" s="149"/>
      <c r="E217" s="149"/>
      <c r="F217" s="150" t="s">
        <v>225</v>
      </c>
      <c r="G217" s="107">
        <f>G218+G236+G241</f>
        <v>2696.2390000000005</v>
      </c>
      <c r="H217" s="108">
        <f>H218+H236+H241</f>
        <v>16717.97</v>
      </c>
      <c r="I217" s="112">
        <f>G217+H217</f>
        <v>19414.209000000003</v>
      </c>
      <c r="J217" s="107">
        <f>J218+J236+J241</f>
        <v>1543.639</v>
      </c>
      <c r="K217" s="108">
        <f>K218+K236+K241</f>
        <v>14666.34586</v>
      </c>
      <c r="L217" s="112">
        <f>J217+K217</f>
        <v>16209.984859999999</v>
      </c>
      <c r="M217" s="155">
        <f t="shared" si="34"/>
        <v>83.49546901447283</v>
      </c>
    </row>
    <row r="218" spans="1:13" ht="56.25">
      <c r="A218" s="162"/>
      <c r="B218" s="162"/>
      <c r="C218" s="196"/>
      <c r="D218" s="153" t="s">
        <v>410</v>
      </c>
      <c r="E218" s="153"/>
      <c r="F218" s="206" t="s">
        <v>413</v>
      </c>
      <c r="G218" s="107">
        <f>G219+G232</f>
        <v>2424.8990000000003</v>
      </c>
      <c r="H218" s="108">
        <f>H233</f>
        <v>0</v>
      </c>
      <c r="I218" s="112">
        <f>G218+H218</f>
        <v>2424.8990000000003</v>
      </c>
      <c r="J218" s="107">
        <f>J219+J232</f>
        <v>1272.299</v>
      </c>
      <c r="K218" s="108">
        <f>K233</f>
        <v>0</v>
      </c>
      <c r="L218" s="112">
        <f>J218+K218</f>
        <v>1272.299</v>
      </c>
      <c r="M218" s="155">
        <f t="shared" si="34"/>
        <v>52.46812341462468</v>
      </c>
    </row>
    <row r="219" spans="1:13" ht="75">
      <c r="A219" s="162"/>
      <c r="B219" s="162"/>
      <c r="C219" s="196"/>
      <c r="D219" s="153" t="s">
        <v>434</v>
      </c>
      <c r="E219" s="153"/>
      <c r="F219" s="206" t="s">
        <v>881</v>
      </c>
      <c r="G219" s="107">
        <f>G220+G223+G226+G229</f>
        <v>2278.6490000000003</v>
      </c>
      <c r="H219" s="107">
        <f>H220+H223+H226</f>
        <v>0</v>
      </c>
      <c r="I219" s="112">
        <f aca="true" t="shared" si="45" ref="I219:I231">G219+H219</f>
        <v>2278.6490000000003</v>
      </c>
      <c r="J219" s="107">
        <f>J220+J223+J226+J229</f>
        <v>1126.049</v>
      </c>
      <c r="K219" s="107">
        <f>K220+K223+K226</f>
        <v>0</v>
      </c>
      <c r="L219" s="112">
        <f aca="true" t="shared" si="46" ref="L219:L231">J219+K219</f>
        <v>1126.049</v>
      </c>
      <c r="M219" s="155">
        <f t="shared" si="34"/>
        <v>49.41739600965308</v>
      </c>
    </row>
    <row r="220" spans="1:13" ht="37.5">
      <c r="A220" s="162"/>
      <c r="B220" s="162"/>
      <c r="C220" s="196"/>
      <c r="D220" s="153" t="s">
        <v>402</v>
      </c>
      <c r="E220" s="153"/>
      <c r="F220" s="208" t="s">
        <v>528</v>
      </c>
      <c r="G220" s="107">
        <f>G221</f>
        <v>185.716</v>
      </c>
      <c r="H220" s="107">
        <f>H221</f>
        <v>0</v>
      </c>
      <c r="I220" s="112">
        <f t="shared" si="45"/>
        <v>185.716</v>
      </c>
      <c r="J220" s="107">
        <f>J221</f>
        <v>118.481</v>
      </c>
      <c r="K220" s="107">
        <f>K221</f>
        <v>0</v>
      </c>
      <c r="L220" s="112">
        <f t="shared" si="46"/>
        <v>118.481</v>
      </c>
      <c r="M220" s="155">
        <f t="shared" si="34"/>
        <v>63.79687264425251</v>
      </c>
    </row>
    <row r="221" spans="1:13" ht="37.5">
      <c r="A221" s="162"/>
      <c r="B221" s="162"/>
      <c r="C221" s="196"/>
      <c r="D221" s="153"/>
      <c r="E221" s="153">
        <v>300</v>
      </c>
      <c r="F221" s="206" t="s">
        <v>192</v>
      </c>
      <c r="G221" s="107">
        <f>G222</f>
        <v>185.716</v>
      </c>
      <c r="H221" s="107">
        <f>H222</f>
        <v>0</v>
      </c>
      <c r="I221" s="112">
        <f t="shared" si="45"/>
        <v>185.716</v>
      </c>
      <c r="J221" s="107">
        <f>J222</f>
        <v>118.481</v>
      </c>
      <c r="K221" s="107">
        <f>K222</f>
        <v>0</v>
      </c>
      <c r="L221" s="112">
        <f t="shared" si="46"/>
        <v>118.481</v>
      </c>
      <c r="M221" s="155">
        <f t="shared" si="34"/>
        <v>63.79687264425251</v>
      </c>
    </row>
    <row r="222" spans="1:13" ht="56.25">
      <c r="A222" s="162"/>
      <c r="B222" s="162"/>
      <c r="C222" s="196"/>
      <c r="D222" s="153"/>
      <c r="E222" s="153">
        <v>320</v>
      </c>
      <c r="F222" s="206" t="s">
        <v>229</v>
      </c>
      <c r="G222" s="107">
        <v>185.716</v>
      </c>
      <c r="H222" s="108">
        <v>0</v>
      </c>
      <c r="I222" s="112">
        <f t="shared" si="45"/>
        <v>185.716</v>
      </c>
      <c r="J222" s="107">
        <v>118.481</v>
      </c>
      <c r="K222" s="108">
        <v>0</v>
      </c>
      <c r="L222" s="112">
        <f t="shared" si="46"/>
        <v>118.481</v>
      </c>
      <c r="M222" s="155">
        <f t="shared" si="34"/>
        <v>63.79687264425251</v>
      </c>
    </row>
    <row r="223" spans="1:13" ht="37.5">
      <c r="A223" s="162"/>
      <c r="B223" s="162"/>
      <c r="C223" s="196"/>
      <c r="D223" s="153" t="s">
        <v>403</v>
      </c>
      <c r="E223" s="153"/>
      <c r="F223" s="208" t="s">
        <v>399</v>
      </c>
      <c r="G223" s="107">
        <f>G224</f>
        <v>378.622</v>
      </c>
      <c r="H223" s="107">
        <f>H224</f>
        <v>0</v>
      </c>
      <c r="I223" s="112">
        <f t="shared" si="45"/>
        <v>378.622</v>
      </c>
      <c r="J223" s="107">
        <f>J224</f>
        <v>263.362</v>
      </c>
      <c r="K223" s="107">
        <f>K224</f>
        <v>0</v>
      </c>
      <c r="L223" s="112">
        <f t="shared" si="46"/>
        <v>263.362</v>
      </c>
      <c r="M223" s="155">
        <f t="shared" si="34"/>
        <v>69.55802885199486</v>
      </c>
    </row>
    <row r="224" spans="1:13" ht="37.5">
      <c r="A224" s="162"/>
      <c r="B224" s="162"/>
      <c r="C224" s="196"/>
      <c r="D224" s="153"/>
      <c r="E224" s="153">
        <v>300</v>
      </c>
      <c r="F224" s="206" t="s">
        <v>192</v>
      </c>
      <c r="G224" s="107">
        <f>G225</f>
        <v>378.622</v>
      </c>
      <c r="H224" s="107">
        <f>H225</f>
        <v>0</v>
      </c>
      <c r="I224" s="112">
        <f t="shared" si="45"/>
        <v>378.622</v>
      </c>
      <c r="J224" s="107">
        <f>J225</f>
        <v>263.362</v>
      </c>
      <c r="K224" s="107">
        <f>K225</f>
        <v>0</v>
      </c>
      <c r="L224" s="112">
        <f t="shared" si="46"/>
        <v>263.362</v>
      </c>
      <c r="M224" s="155">
        <f t="shared" si="34"/>
        <v>69.55802885199486</v>
      </c>
    </row>
    <row r="225" spans="1:13" ht="56.25">
      <c r="A225" s="162"/>
      <c r="B225" s="162"/>
      <c r="C225" s="196"/>
      <c r="D225" s="153"/>
      <c r="E225" s="153">
        <v>320</v>
      </c>
      <c r="F225" s="206" t="s">
        <v>229</v>
      </c>
      <c r="G225" s="107">
        <v>378.622</v>
      </c>
      <c r="H225" s="108">
        <v>0</v>
      </c>
      <c r="I225" s="112">
        <f t="shared" si="45"/>
        <v>378.622</v>
      </c>
      <c r="J225" s="107">
        <v>263.362</v>
      </c>
      <c r="K225" s="108">
        <v>0</v>
      </c>
      <c r="L225" s="112">
        <f t="shared" si="46"/>
        <v>263.362</v>
      </c>
      <c r="M225" s="155">
        <f t="shared" si="34"/>
        <v>69.55802885199486</v>
      </c>
    </row>
    <row r="226" spans="1:13" ht="36" customHeight="1">
      <c r="A226" s="162"/>
      <c r="B226" s="162"/>
      <c r="C226" s="196"/>
      <c r="D226" s="153" t="s">
        <v>404</v>
      </c>
      <c r="E226" s="153"/>
      <c r="F226" s="208" t="s">
        <v>400</v>
      </c>
      <c r="G226" s="107">
        <f>G227</f>
        <v>806.073</v>
      </c>
      <c r="H226" s="107">
        <f>H227</f>
        <v>0</v>
      </c>
      <c r="I226" s="112">
        <f t="shared" si="45"/>
        <v>806.073</v>
      </c>
      <c r="J226" s="107">
        <f>J227</f>
        <v>393.058</v>
      </c>
      <c r="K226" s="107">
        <f>K227</f>
        <v>0</v>
      </c>
      <c r="L226" s="112">
        <f t="shared" si="46"/>
        <v>393.058</v>
      </c>
      <c r="M226" s="155">
        <f t="shared" si="34"/>
        <v>48.762084823582974</v>
      </c>
    </row>
    <row r="227" spans="1:13" ht="37.5">
      <c r="A227" s="162"/>
      <c r="B227" s="162"/>
      <c r="C227" s="196"/>
      <c r="D227" s="153"/>
      <c r="E227" s="153">
        <v>300</v>
      </c>
      <c r="F227" s="206" t="s">
        <v>192</v>
      </c>
      <c r="G227" s="107">
        <f>G228</f>
        <v>806.073</v>
      </c>
      <c r="H227" s="107">
        <f>H228</f>
        <v>0</v>
      </c>
      <c r="I227" s="112">
        <f t="shared" si="45"/>
        <v>806.073</v>
      </c>
      <c r="J227" s="107">
        <f>J228</f>
        <v>393.058</v>
      </c>
      <c r="K227" s="107">
        <f>K228</f>
        <v>0</v>
      </c>
      <c r="L227" s="112">
        <f t="shared" si="46"/>
        <v>393.058</v>
      </c>
      <c r="M227" s="155">
        <f t="shared" si="34"/>
        <v>48.762084823582974</v>
      </c>
    </row>
    <row r="228" spans="1:13" ht="56.25">
      <c r="A228" s="162"/>
      <c r="B228" s="162"/>
      <c r="C228" s="196"/>
      <c r="D228" s="153"/>
      <c r="E228" s="153">
        <v>320</v>
      </c>
      <c r="F228" s="206" t="s">
        <v>229</v>
      </c>
      <c r="G228" s="107">
        <v>806.073</v>
      </c>
      <c r="H228" s="107">
        <v>0</v>
      </c>
      <c r="I228" s="112">
        <f t="shared" si="45"/>
        <v>806.073</v>
      </c>
      <c r="J228" s="107">
        <v>393.058</v>
      </c>
      <c r="K228" s="107">
        <v>0</v>
      </c>
      <c r="L228" s="112">
        <f t="shared" si="46"/>
        <v>393.058</v>
      </c>
      <c r="M228" s="155">
        <f t="shared" si="34"/>
        <v>48.762084823582974</v>
      </c>
    </row>
    <row r="229" spans="1:13" ht="37.5">
      <c r="A229" s="162"/>
      <c r="B229" s="162"/>
      <c r="C229" s="196"/>
      <c r="D229" s="153" t="s">
        <v>405</v>
      </c>
      <c r="E229" s="153"/>
      <c r="F229" s="208" t="s">
        <v>401</v>
      </c>
      <c r="G229" s="107">
        <f>G230</f>
        <v>908.238</v>
      </c>
      <c r="H229" s="107">
        <f>H230</f>
        <v>0</v>
      </c>
      <c r="I229" s="112">
        <f t="shared" si="45"/>
        <v>908.238</v>
      </c>
      <c r="J229" s="107">
        <f>J230</f>
        <v>351.148</v>
      </c>
      <c r="K229" s="107">
        <f>K230</f>
        <v>0</v>
      </c>
      <c r="L229" s="112">
        <f t="shared" si="46"/>
        <v>351.148</v>
      </c>
      <c r="M229" s="155">
        <f t="shared" si="34"/>
        <v>38.6625532074192</v>
      </c>
    </row>
    <row r="230" spans="1:13" ht="37.5">
      <c r="A230" s="162"/>
      <c r="B230" s="162"/>
      <c r="C230" s="196"/>
      <c r="D230" s="153"/>
      <c r="E230" s="153">
        <v>300</v>
      </c>
      <c r="F230" s="206" t="s">
        <v>192</v>
      </c>
      <c r="G230" s="107">
        <f>G231</f>
        <v>908.238</v>
      </c>
      <c r="H230" s="107">
        <f>H231</f>
        <v>0</v>
      </c>
      <c r="I230" s="112">
        <f t="shared" si="45"/>
        <v>908.238</v>
      </c>
      <c r="J230" s="107">
        <f>J231</f>
        <v>351.148</v>
      </c>
      <c r="K230" s="107">
        <f>K231</f>
        <v>0</v>
      </c>
      <c r="L230" s="112">
        <f t="shared" si="46"/>
        <v>351.148</v>
      </c>
      <c r="M230" s="155">
        <f t="shared" si="34"/>
        <v>38.6625532074192</v>
      </c>
    </row>
    <row r="231" spans="1:13" ht="56.25">
      <c r="A231" s="162"/>
      <c r="B231" s="162"/>
      <c r="C231" s="196"/>
      <c r="D231" s="153"/>
      <c r="E231" s="153">
        <v>320</v>
      </c>
      <c r="F231" s="206" t="s">
        <v>229</v>
      </c>
      <c r="G231" s="107">
        <v>908.238</v>
      </c>
      <c r="H231" s="108">
        <v>0</v>
      </c>
      <c r="I231" s="112">
        <f t="shared" si="45"/>
        <v>908.238</v>
      </c>
      <c r="J231" s="107">
        <v>351.148</v>
      </c>
      <c r="K231" s="108">
        <v>0</v>
      </c>
      <c r="L231" s="112">
        <f t="shared" si="46"/>
        <v>351.148</v>
      </c>
      <c r="M231" s="155">
        <f aca="true" t="shared" si="47" ref="M231:M293">L231/I231*100</f>
        <v>38.6625532074192</v>
      </c>
    </row>
    <row r="232" spans="1:13" ht="75">
      <c r="A232" s="162"/>
      <c r="B232" s="162"/>
      <c r="C232" s="196"/>
      <c r="D232" s="153" t="s">
        <v>425</v>
      </c>
      <c r="E232" s="153"/>
      <c r="F232" s="206" t="s">
        <v>431</v>
      </c>
      <c r="G232" s="107">
        <f aca="true" t="shared" si="48" ref="G232:K234">G233</f>
        <v>146.25</v>
      </c>
      <c r="H232" s="108">
        <f t="shared" si="48"/>
        <v>0</v>
      </c>
      <c r="I232" s="112">
        <f>G232+H232</f>
        <v>146.25</v>
      </c>
      <c r="J232" s="107">
        <f t="shared" si="48"/>
        <v>146.25</v>
      </c>
      <c r="K232" s="108">
        <f t="shared" si="48"/>
        <v>0</v>
      </c>
      <c r="L232" s="112">
        <f>J232+K232</f>
        <v>146.25</v>
      </c>
      <c r="M232" s="155">
        <f t="shared" si="47"/>
        <v>100</v>
      </c>
    </row>
    <row r="233" spans="1:13" ht="71.25" customHeight="1">
      <c r="A233" s="162"/>
      <c r="B233" s="162"/>
      <c r="C233" s="196"/>
      <c r="D233" s="153" t="s">
        <v>430</v>
      </c>
      <c r="E233" s="153"/>
      <c r="F233" s="206" t="s">
        <v>429</v>
      </c>
      <c r="G233" s="112">
        <f t="shared" si="48"/>
        <v>146.25</v>
      </c>
      <c r="H233" s="109">
        <f t="shared" si="48"/>
        <v>0</v>
      </c>
      <c r="I233" s="107">
        <f aca="true" t="shared" si="49" ref="I233:I240">SUM(G233:H233)</f>
        <v>146.25</v>
      </c>
      <c r="J233" s="112">
        <f t="shared" si="48"/>
        <v>146.25</v>
      </c>
      <c r="K233" s="109">
        <f t="shared" si="48"/>
        <v>0</v>
      </c>
      <c r="L233" s="107">
        <f aca="true" t="shared" si="50" ref="L233:L240">SUM(J233:K233)</f>
        <v>146.25</v>
      </c>
      <c r="M233" s="155">
        <f t="shared" si="47"/>
        <v>100</v>
      </c>
    </row>
    <row r="234" spans="1:13" ht="37.5">
      <c r="A234" s="162"/>
      <c r="B234" s="162"/>
      <c r="C234" s="196"/>
      <c r="D234" s="153"/>
      <c r="E234" s="102" t="s">
        <v>228</v>
      </c>
      <c r="F234" s="206" t="s">
        <v>192</v>
      </c>
      <c r="G234" s="112">
        <f t="shared" si="48"/>
        <v>146.25</v>
      </c>
      <c r="H234" s="109">
        <f t="shared" si="48"/>
        <v>0</v>
      </c>
      <c r="I234" s="107">
        <f t="shared" si="49"/>
        <v>146.25</v>
      </c>
      <c r="J234" s="112">
        <f t="shared" si="48"/>
        <v>146.25</v>
      </c>
      <c r="K234" s="109">
        <f t="shared" si="48"/>
        <v>0</v>
      </c>
      <c r="L234" s="107">
        <f t="shared" si="50"/>
        <v>146.25</v>
      </c>
      <c r="M234" s="155">
        <f t="shared" si="47"/>
        <v>100</v>
      </c>
    </row>
    <row r="235" spans="1:13" ht="56.25">
      <c r="A235" s="162"/>
      <c r="B235" s="162"/>
      <c r="C235" s="196"/>
      <c r="D235" s="153"/>
      <c r="E235" s="153">
        <v>320</v>
      </c>
      <c r="F235" s="206" t="s">
        <v>194</v>
      </c>
      <c r="G235" s="112">
        <v>146.25</v>
      </c>
      <c r="H235" s="175">
        <v>0</v>
      </c>
      <c r="I235" s="107">
        <f t="shared" si="49"/>
        <v>146.25</v>
      </c>
      <c r="J235" s="112">
        <v>146.25</v>
      </c>
      <c r="K235" s="175">
        <v>0</v>
      </c>
      <c r="L235" s="107">
        <f t="shared" si="50"/>
        <v>146.25</v>
      </c>
      <c r="M235" s="155">
        <f t="shared" si="47"/>
        <v>100</v>
      </c>
    </row>
    <row r="236" spans="1:13" ht="110.25" customHeight="1">
      <c r="A236" s="162"/>
      <c r="B236" s="162"/>
      <c r="C236" s="196"/>
      <c r="D236" s="153" t="s">
        <v>407</v>
      </c>
      <c r="E236" s="153"/>
      <c r="F236" s="206" t="s">
        <v>252</v>
      </c>
      <c r="G236" s="112">
        <f aca="true" t="shared" si="51" ref="G236:H239">G237</f>
        <v>271.34</v>
      </c>
      <c r="H236" s="112">
        <f t="shared" si="51"/>
        <v>0</v>
      </c>
      <c r="I236" s="107">
        <f t="shared" si="49"/>
        <v>271.34</v>
      </c>
      <c r="J236" s="112">
        <f aca="true" t="shared" si="52" ref="J236:K239">J237</f>
        <v>271.34</v>
      </c>
      <c r="K236" s="112">
        <f t="shared" si="52"/>
        <v>0</v>
      </c>
      <c r="L236" s="107">
        <f t="shared" si="50"/>
        <v>271.34</v>
      </c>
      <c r="M236" s="155">
        <f t="shared" si="47"/>
        <v>100</v>
      </c>
    </row>
    <row r="237" spans="1:13" ht="69.75" customHeight="1">
      <c r="A237" s="162"/>
      <c r="B237" s="162"/>
      <c r="C237" s="196"/>
      <c r="D237" s="153" t="s">
        <v>253</v>
      </c>
      <c r="E237" s="153"/>
      <c r="F237" s="206" t="s">
        <v>460</v>
      </c>
      <c r="G237" s="112">
        <f t="shared" si="51"/>
        <v>271.34</v>
      </c>
      <c r="H237" s="112">
        <f t="shared" si="51"/>
        <v>0</v>
      </c>
      <c r="I237" s="107">
        <f t="shared" si="49"/>
        <v>271.34</v>
      </c>
      <c r="J237" s="112">
        <f t="shared" si="52"/>
        <v>271.34</v>
      </c>
      <c r="K237" s="112">
        <f t="shared" si="52"/>
        <v>0</v>
      </c>
      <c r="L237" s="107">
        <f t="shared" si="50"/>
        <v>271.34</v>
      </c>
      <c r="M237" s="155">
        <f t="shared" si="47"/>
        <v>100</v>
      </c>
    </row>
    <row r="238" spans="1:13" ht="54" customHeight="1">
      <c r="A238" s="162"/>
      <c r="B238" s="162"/>
      <c r="C238" s="196"/>
      <c r="D238" s="153" t="s">
        <v>254</v>
      </c>
      <c r="E238" s="153"/>
      <c r="F238" s="206" t="s">
        <v>255</v>
      </c>
      <c r="G238" s="112">
        <f t="shared" si="51"/>
        <v>271.34</v>
      </c>
      <c r="H238" s="112">
        <f t="shared" si="51"/>
        <v>0</v>
      </c>
      <c r="I238" s="107">
        <f t="shared" si="49"/>
        <v>271.34</v>
      </c>
      <c r="J238" s="112">
        <f t="shared" si="52"/>
        <v>271.34</v>
      </c>
      <c r="K238" s="112">
        <f t="shared" si="52"/>
        <v>0</v>
      </c>
      <c r="L238" s="107">
        <f t="shared" si="50"/>
        <v>271.34</v>
      </c>
      <c r="M238" s="155">
        <f t="shared" si="47"/>
        <v>100</v>
      </c>
    </row>
    <row r="239" spans="1:13" ht="37.5">
      <c r="A239" s="162"/>
      <c r="B239" s="162"/>
      <c r="C239" s="196"/>
      <c r="D239" s="153"/>
      <c r="E239" s="102" t="s">
        <v>228</v>
      </c>
      <c r="F239" s="206" t="s">
        <v>192</v>
      </c>
      <c r="G239" s="112">
        <f t="shared" si="51"/>
        <v>271.34</v>
      </c>
      <c r="H239" s="109">
        <f t="shared" si="51"/>
        <v>0</v>
      </c>
      <c r="I239" s="107">
        <f t="shared" si="49"/>
        <v>271.34</v>
      </c>
      <c r="J239" s="112">
        <f t="shared" si="52"/>
        <v>271.34</v>
      </c>
      <c r="K239" s="109">
        <f t="shared" si="52"/>
        <v>0</v>
      </c>
      <c r="L239" s="107">
        <f t="shared" si="50"/>
        <v>271.34</v>
      </c>
      <c r="M239" s="155">
        <f t="shared" si="47"/>
        <v>100</v>
      </c>
    </row>
    <row r="240" spans="1:13" ht="56.25">
      <c r="A240" s="162"/>
      <c r="B240" s="162"/>
      <c r="C240" s="196"/>
      <c r="D240" s="153"/>
      <c r="E240" s="153">
        <v>320</v>
      </c>
      <c r="F240" s="206" t="s">
        <v>229</v>
      </c>
      <c r="G240" s="112">
        <v>271.34</v>
      </c>
      <c r="H240" s="175">
        <v>0</v>
      </c>
      <c r="I240" s="107">
        <f t="shared" si="49"/>
        <v>271.34</v>
      </c>
      <c r="J240" s="112">
        <v>271.34</v>
      </c>
      <c r="K240" s="175">
        <v>0</v>
      </c>
      <c r="L240" s="107">
        <f t="shared" si="50"/>
        <v>271.34</v>
      </c>
      <c r="M240" s="155">
        <f t="shared" si="47"/>
        <v>100</v>
      </c>
    </row>
    <row r="241" spans="1:13" ht="56.25">
      <c r="A241" s="162"/>
      <c r="B241" s="162"/>
      <c r="C241" s="196"/>
      <c r="D241" s="102" t="s">
        <v>464</v>
      </c>
      <c r="E241" s="102"/>
      <c r="F241" s="150" t="s">
        <v>468</v>
      </c>
      <c r="G241" s="112">
        <f>G242+G255</f>
        <v>0</v>
      </c>
      <c r="H241" s="109">
        <f>H242+H255</f>
        <v>16717.97</v>
      </c>
      <c r="I241" s="107">
        <f aca="true" t="shared" si="53" ref="I241:I248">SUM(G241:H241)</f>
        <v>16717.97</v>
      </c>
      <c r="J241" s="112">
        <f>J242+J255</f>
        <v>0</v>
      </c>
      <c r="K241" s="109">
        <f>K242+K255</f>
        <v>14666.34586</v>
      </c>
      <c r="L241" s="107">
        <f aca="true" t="shared" si="54" ref="L241:L248">SUM(J241:K241)</f>
        <v>14666.34586</v>
      </c>
      <c r="M241" s="155">
        <f t="shared" si="47"/>
        <v>87.72803073578909</v>
      </c>
    </row>
    <row r="242" spans="1:13" ht="18.75">
      <c r="A242" s="162"/>
      <c r="B242" s="162"/>
      <c r="C242" s="196"/>
      <c r="D242" s="102" t="s">
        <v>465</v>
      </c>
      <c r="E242" s="102"/>
      <c r="F242" s="150" t="s">
        <v>466</v>
      </c>
      <c r="G242" s="112">
        <f>G246+G249+G252</f>
        <v>0</v>
      </c>
      <c r="H242" s="109">
        <f>H246+H249+H252+H243</f>
        <v>6038.474</v>
      </c>
      <c r="I242" s="107">
        <f t="shared" si="53"/>
        <v>6038.474</v>
      </c>
      <c r="J242" s="112">
        <f>J246+J249+J252</f>
        <v>0</v>
      </c>
      <c r="K242" s="109">
        <f>K246+K249+K252+K243</f>
        <v>5929.13486</v>
      </c>
      <c r="L242" s="107">
        <f t="shared" si="54"/>
        <v>5929.13486</v>
      </c>
      <c r="M242" s="155">
        <f t="shared" si="47"/>
        <v>98.18929186413654</v>
      </c>
    </row>
    <row r="243" spans="1:13" ht="93.75">
      <c r="A243" s="162"/>
      <c r="B243" s="162"/>
      <c r="C243" s="196"/>
      <c r="D243" s="102" t="s">
        <v>508</v>
      </c>
      <c r="E243" s="102"/>
      <c r="F243" s="212" t="s">
        <v>880</v>
      </c>
      <c r="G243" s="112"/>
      <c r="H243" s="109">
        <f>H244</f>
        <v>814.017</v>
      </c>
      <c r="I243" s="107">
        <f t="shared" si="53"/>
        <v>814.017</v>
      </c>
      <c r="J243" s="112"/>
      <c r="K243" s="109">
        <f>K244</f>
        <v>814.017</v>
      </c>
      <c r="L243" s="107">
        <f t="shared" si="54"/>
        <v>814.017</v>
      </c>
      <c r="M243" s="155">
        <f t="shared" si="47"/>
        <v>100</v>
      </c>
    </row>
    <row r="244" spans="1:13" ht="37.5">
      <c r="A244" s="162"/>
      <c r="B244" s="162"/>
      <c r="C244" s="196"/>
      <c r="D244" s="102"/>
      <c r="E244" s="102" t="s">
        <v>228</v>
      </c>
      <c r="F244" s="206" t="s">
        <v>192</v>
      </c>
      <c r="G244" s="112">
        <f>G245</f>
        <v>0</v>
      </c>
      <c r="H244" s="109">
        <f>H245</f>
        <v>814.017</v>
      </c>
      <c r="I244" s="107">
        <f>SUM(G244:H244)</f>
        <v>814.017</v>
      </c>
      <c r="J244" s="112">
        <f>J245</f>
        <v>0</v>
      </c>
      <c r="K244" s="109">
        <f>K245</f>
        <v>814.017</v>
      </c>
      <c r="L244" s="107">
        <f>SUM(J244:K244)</f>
        <v>814.017</v>
      </c>
      <c r="M244" s="155">
        <f>L244/I244*100</f>
        <v>100</v>
      </c>
    </row>
    <row r="245" spans="1:13" ht="56.25">
      <c r="A245" s="162"/>
      <c r="B245" s="162"/>
      <c r="C245" s="196"/>
      <c r="D245" s="102"/>
      <c r="E245" s="153">
        <v>320</v>
      </c>
      <c r="F245" s="206" t="s">
        <v>194</v>
      </c>
      <c r="G245" s="112">
        <v>0</v>
      </c>
      <c r="H245" s="175">
        <v>814.017</v>
      </c>
      <c r="I245" s="107">
        <f>SUM(G245:H245)</f>
        <v>814.017</v>
      </c>
      <c r="J245" s="112">
        <v>0</v>
      </c>
      <c r="K245" s="175">
        <v>814.017</v>
      </c>
      <c r="L245" s="107">
        <f>SUM(J245:K245)</f>
        <v>814.017</v>
      </c>
      <c r="M245" s="155">
        <f>L245/I245*100</f>
        <v>100</v>
      </c>
    </row>
    <row r="246" spans="1:13" ht="112.5">
      <c r="A246" s="162"/>
      <c r="B246" s="162"/>
      <c r="C246" s="196"/>
      <c r="D246" s="153" t="s">
        <v>477</v>
      </c>
      <c r="E246" s="153"/>
      <c r="F246" s="213" t="s">
        <v>516</v>
      </c>
      <c r="G246" s="112">
        <f>G247</f>
        <v>0</v>
      </c>
      <c r="H246" s="109">
        <f>H247</f>
        <v>292.5</v>
      </c>
      <c r="I246" s="107">
        <f t="shared" si="53"/>
        <v>292.5</v>
      </c>
      <c r="J246" s="112">
        <f>J247</f>
        <v>0</v>
      </c>
      <c r="K246" s="109">
        <f>K247</f>
        <v>292.5</v>
      </c>
      <c r="L246" s="107">
        <f t="shared" si="54"/>
        <v>292.5</v>
      </c>
      <c r="M246" s="155">
        <f t="shared" si="47"/>
        <v>100</v>
      </c>
    </row>
    <row r="247" spans="1:13" ht="37.5">
      <c r="A247" s="162"/>
      <c r="B247" s="162"/>
      <c r="C247" s="196"/>
      <c r="D247" s="153"/>
      <c r="E247" s="102" t="s">
        <v>228</v>
      </c>
      <c r="F247" s="206" t="s">
        <v>192</v>
      </c>
      <c r="G247" s="112">
        <f>G248</f>
        <v>0</v>
      </c>
      <c r="H247" s="109">
        <f>H248</f>
        <v>292.5</v>
      </c>
      <c r="I247" s="107">
        <f t="shared" si="53"/>
        <v>292.5</v>
      </c>
      <c r="J247" s="112">
        <f>J248</f>
        <v>0</v>
      </c>
      <c r="K247" s="109">
        <f>K248</f>
        <v>292.5</v>
      </c>
      <c r="L247" s="107">
        <f t="shared" si="54"/>
        <v>292.5</v>
      </c>
      <c r="M247" s="155">
        <f t="shared" si="47"/>
        <v>100</v>
      </c>
    </row>
    <row r="248" spans="1:13" ht="56.25">
      <c r="A248" s="162"/>
      <c r="B248" s="162"/>
      <c r="C248" s="196"/>
      <c r="D248" s="153"/>
      <c r="E248" s="153">
        <v>320</v>
      </c>
      <c r="F248" s="206" t="s">
        <v>194</v>
      </c>
      <c r="G248" s="112">
        <v>0</v>
      </c>
      <c r="H248" s="175">
        <v>292.5</v>
      </c>
      <c r="I248" s="107">
        <f t="shared" si="53"/>
        <v>292.5</v>
      </c>
      <c r="J248" s="112">
        <v>0</v>
      </c>
      <c r="K248" s="175">
        <v>292.5</v>
      </c>
      <c r="L248" s="107">
        <f t="shared" si="54"/>
        <v>292.5</v>
      </c>
      <c r="M248" s="155">
        <f t="shared" si="47"/>
        <v>100</v>
      </c>
    </row>
    <row r="249" spans="1:13" ht="125.25" customHeight="1">
      <c r="A249" s="162"/>
      <c r="B249" s="162"/>
      <c r="C249" s="162"/>
      <c r="D249" s="102" t="s">
        <v>475</v>
      </c>
      <c r="E249" s="102"/>
      <c r="F249" s="150" t="s">
        <v>409</v>
      </c>
      <c r="G249" s="107">
        <f>G250</f>
        <v>0</v>
      </c>
      <c r="H249" s="108">
        <f>H250</f>
        <v>306.3</v>
      </c>
      <c r="I249" s="112">
        <f>G249+H249</f>
        <v>306.3</v>
      </c>
      <c r="J249" s="107">
        <f>J250</f>
        <v>0</v>
      </c>
      <c r="K249" s="108">
        <f>K250</f>
        <v>196.96086</v>
      </c>
      <c r="L249" s="112">
        <f>J249+K249</f>
        <v>196.96086</v>
      </c>
      <c r="M249" s="155">
        <f t="shared" si="47"/>
        <v>64.30325171400587</v>
      </c>
    </row>
    <row r="250" spans="1:13" ht="75">
      <c r="A250" s="162"/>
      <c r="B250" s="162"/>
      <c r="C250" s="162"/>
      <c r="D250" s="102"/>
      <c r="E250" s="102" t="s">
        <v>139</v>
      </c>
      <c r="F250" s="150" t="s">
        <v>140</v>
      </c>
      <c r="G250" s="107">
        <f>G251</f>
        <v>0</v>
      </c>
      <c r="H250" s="108">
        <f>H251</f>
        <v>306.3</v>
      </c>
      <c r="I250" s="112">
        <f>G250+H250</f>
        <v>306.3</v>
      </c>
      <c r="J250" s="107">
        <f>J251</f>
        <v>0</v>
      </c>
      <c r="K250" s="108">
        <f>K251</f>
        <v>196.96086</v>
      </c>
      <c r="L250" s="112">
        <f>J250+K250</f>
        <v>196.96086</v>
      </c>
      <c r="M250" s="155">
        <f t="shared" si="47"/>
        <v>64.30325171400587</v>
      </c>
    </row>
    <row r="251" spans="1:13" ht="37.5">
      <c r="A251" s="162"/>
      <c r="B251" s="162"/>
      <c r="C251" s="162"/>
      <c r="D251" s="102"/>
      <c r="E251" s="102" t="s">
        <v>232</v>
      </c>
      <c r="F251" s="150" t="s">
        <v>233</v>
      </c>
      <c r="G251" s="107"/>
      <c r="H251" s="112">
        <v>306.3</v>
      </c>
      <c r="I251" s="112">
        <f>G251+H251</f>
        <v>306.3</v>
      </c>
      <c r="J251" s="107"/>
      <c r="K251" s="112">
        <v>196.96086</v>
      </c>
      <c r="L251" s="112">
        <f>J251+K251</f>
        <v>196.96086</v>
      </c>
      <c r="M251" s="155">
        <f t="shared" si="47"/>
        <v>64.30325171400587</v>
      </c>
    </row>
    <row r="252" spans="1:13" ht="18.75">
      <c r="A252" s="162"/>
      <c r="B252" s="162"/>
      <c r="C252" s="162"/>
      <c r="D252" s="153" t="s">
        <v>499</v>
      </c>
      <c r="E252" s="153"/>
      <c r="F252" s="206" t="s">
        <v>250</v>
      </c>
      <c r="G252" s="112">
        <f>G253</f>
        <v>0</v>
      </c>
      <c r="H252" s="109">
        <f>H253</f>
        <v>4625.657</v>
      </c>
      <c r="I252" s="107">
        <f aca="true" t="shared" si="55" ref="I252:I258">SUM(G252:H252)</f>
        <v>4625.657</v>
      </c>
      <c r="J252" s="112">
        <f>J253</f>
        <v>0</v>
      </c>
      <c r="K252" s="109">
        <f>K253</f>
        <v>4625.657</v>
      </c>
      <c r="L252" s="107">
        <f aca="true" t="shared" si="56" ref="L252:L258">SUM(J252:K252)</f>
        <v>4625.657</v>
      </c>
      <c r="M252" s="155">
        <f t="shared" si="47"/>
        <v>100</v>
      </c>
    </row>
    <row r="253" spans="1:13" ht="37.5">
      <c r="A253" s="162"/>
      <c r="B253" s="162"/>
      <c r="C253" s="162"/>
      <c r="D253" s="153"/>
      <c r="E253" s="102" t="s">
        <v>228</v>
      </c>
      <c r="F253" s="206" t="s">
        <v>192</v>
      </c>
      <c r="G253" s="112">
        <f>G254</f>
        <v>0</v>
      </c>
      <c r="H253" s="109">
        <f>H254</f>
        <v>4625.657</v>
      </c>
      <c r="I253" s="107">
        <f t="shared" si="55"/>
        <v>4625.657</v>
      </c>
      <c r="J253" s="112">
        <f>J254</f>
        <v>0</v>
      </c>
      <c r="K253" s="109">
        <f>K254</f>
        <v>4625.657</v>
      </c>
      <c r="L253" s="107">
        <f t="shared" si="56"/>
        <v>4625.657</v>
      </c>
      <c r="M253" s="155">
        <f t="shared" si="47"/>
        <v>100</v>
      </c>
    </row>
    <row r="254" spans="1:13" ht="56.25">
      <c r="A254" s="162"/>
      <c r="B254" s="162"/>
      <c r="C254" s="162"/>
      <c r="D254" s="153"/>
      <c r="E254" s="153">
        <v>320</v>
      </c>
      <c r="F254" s="206" t="s">
        <v>229</v>
      </c>
      <c r="G254" s="112"/>
      <c r="H254" s="175">
        <v>4625.657</v>
      </c>
      <c r="I254" s="107">
        <f t="shared" si="55"/>
        <v>4625.657</v>
      </c>
      <c r="J254" s="112"/>
      <c r="K254" s="175">
        <v>4625.657</v>
      </c>
      <c r="L254" s="107">
        <f t="shared" si="56"/>
        <v>4625.657</v>
      </c>
      <c r="M254" s="155">
        <f t="shared" si="47"/>
        <v>100</v>
      </c>
    </row>
    <row r="255" spans="1:13" ht="18.75">
      <c r="A255" s="162"/>
      <c r="B255" s="162"/>
      <c r="C255" s="162"/>
      <c r="D255" s="153" t="s">
        <v>498</v>
      </c>
      <c r="E255" s="153"/>
      <c r="F255" s="206" t="s">
        <v>502</v>
      </c>
      <c r="G255" s="112">
        <f>G259+G261+G264+G256</f>
        <v>0</v>
      </c>
      <c r="H255" s="112">
        <f>H259+H261+H264+H256</f>
        <v>10679.496000000001</v>
      </c>
      <c r="I255" s="107">
        <f t="shared" si="55"/>
        <v>10679.496000000001</v>
      </c>
      <c r="J255" s="112">
        <f>J259+J261+J264+J256</f>
        <v>0</v>
      </c>
      <c r="K255" s="112">
        <f>K259+K261+K264+K256</f>
        <v>8737.211</v>
      </c>
      <c r="L255" s="107">
        <f t="shared" si="56"/>
        <v>8737.211</v>
      </c>
      <c r="M255" s="155">
        <f t="shared" si="47"/>
        <v>81.81295259626484</v>
      </c>
    </row>
    <row r="256" spans="1:13" ht="75">
      <c r="A256" s="162"/>
      <c r="B256" s="162"/>
      <c r="C256" s="162"/>
      <c r="D256" s="153" t="s">
        <v>842</v>
      </c>
      <c r="E256" s="153"/>
      <c r="F256" s="206" t="s">
        <v>1</v>
      </c>
      <c r="G256" s="112">
        <f>G257</f>
        <v>0</v>
      </c>
      <c r="H256" s="112">
        <f>H257</f>
        <v>1376.816</v>
      </c>
      <c r="I256" s="107">
        <f t="shared" si="55"/>
        <v>1376.816</v>
      </c>
      <c r="J256" s="112">
        <f>J257</f>
        <v>0</v>
      </c>
      <c r="K256" s="112">
        <f>K257</f>
        <v>814.017</v>
      </c>
      <c r="L256" s="107">
        <f t="shared" si="56"/>
        <v>814.017</v>
      </c>
      <c r="M256" s="155">
        <f>L256/I256*100</f>
        <v>59.123150805917426</v>
      </c>
    </row>
    <row r="257" spans="1:13" ht="37.5">
      <c r="A257" s="162"/>
      <c r="B257" s="162"/>
      <c r="C257" s="162"/>
      <c r="D257" s="153"/>
      <c r="E257" s="102" t="s">
        <v>191</v>
      </c>
      <c r="F257" s="206" t="s">
        <v>192</v>
      </c>
      <c r="G257" s="112">
        <f>G258</f>
        <v>0</v>
      </c>
      <c r="H257" s="112">
        <f>H258</f>
        <v>1376.816</v>
      </c>
      <c r="I257" s="107">
        <f t="shared" si="55"/>
        <v>1376.816</v>
      </c>
      <c r="J257" s="112">
        <f>J258</f>
        <v>0</v>
      </c>
      <c r="K257" s="112">
        <f>K258</f>
        <v>814.017</v>
      </c>
      <c r="L257" s="107">
        <f t="shared" si="56"/>
        <v>814.017</v>
      </c>
      <c r="M257" s="155">
        <f>L257/I257*100</f>
        <v>59.123150805917426</v>
      </c>
    </row>
    <row r="258" spans="1:13" ht="51" customHeight="1">
      <c r="A258" s="162"/>
      <c r="B258" s="162"/>
      <c r="C258" s="162"/>
      <c r="D258" s="153"/>
      <c r="E258" s="102" t="s">
        <v>193</v>
      </c>
      <c r="F258" s="206" t="s">
        <v>229</v>
      </c>
      <c r="G258" s="112">
        <v>0</v>
      </c>
      <c r="H258" s="112">
        <v>1376.816</v>
      </c>
      <c r="I258" s="107">
        <f t="shared" si="55"/>
        <v>1376.816</v>
      </c>
      <c r="J258" s="112">
        <v>0</v>
      </c>
      <c r="K258" s="112">
        <v>814.017</v>
      </c>
      <c r="L258" s="107">
        <f t="shared" si="56"/>
        <v>814.017</v>
      </c>
      <c r="M258" s="155">
        <f>L258/I258*100</f>
        <v>59.123150805917426</v>
      </c>
    </row>
    <row r="259" spans="1:13" ht="56.25">
      <c r="A259" s="162"/>
      <c r="B259" s="162"/>
      <c r="C259" s="162"/>
      <c r="D259" s="102" t="s">
        <v>500</v>
      </c>
      <c r="E259" s="102"/>
      <c r="F259" s="206" t="s">
        <v>501</v>
      </c>
      <c r="G259" s="107">
        <f>G260</f>
        <v>0</v>
      </c>
      <c r="H259" s="107">
        <f>H260</f>
        <v>2230.408</v>
      </c>
      <c r="I259" s="107">
        <f>H259+G259</f>
        <v>2230.408</v>
      </c>
      <c r="J259" s="107">
        <f>J260</f>
        <v>0</v>
      </c>
      <c r="K259" s="107">
        <f>K260</f>
        <v>850.922</v>
      </c>
      <c r="L259" s="107">
        <f>K259+J259</f>
        <v>850.922</v>
      </c>
      <c r="M259" s="155">
        <f t="shared" si="47"/>
        <v>38.15095713430009</v>
      </c>
    </row>
    <row r="260" spans="1:13" ht="52.5" customHeight="1">
      <c r="A260" s="162"/>
      <c r="B260" s="162"/>
      <c r="C260" s="162"/>
      <c r="D260" s="102"/>
      <c r="E260" s="102" t="s">
        <v>193</v>
      </c>
      <c r="F260" s="206" t="s">
        <v>229</v>
      </c>
      <c r="G260" s="107"/>
      <c r="H260" s="107">
        <v>2230.408</v>
      </c>
      <c r="I260" s="107">
        <f>H260+G260</f>
        <v>2230.408</v>
      </c>
      <c r="J260" s="107"/>
      <c r="K260" s="107">
        <v>850.922</v>
      </c>
      <c r="L260" s="107">
        <f>K260+J260</f>
        <v>850.922</v>
      </c>
      <c r="M260" s="155">
        <f t="shared" si="47"/>
        <v>38.15095713430009</v>
      </c>
    </row>
    <row r="261" spans="1:13" ht="164.25" customHeight="1">
      <c r="A261" s="162"/>
      <c r="B261" s="162"/>
      <c r="C261" s="162"/>
      <c r="D261" s="102" t="s">
        <v>503</v>
      </c>
      <c r="E261" s="102"/>
      <c r="F261" s="214" t="s">
        <v>504</v>
      </c>
      <c r="G261" s="107">
        <f>G262</f>
        <v>0</v>
      </c>
      <c r="H261" s="108">
        <f>H262</f>
        <v>5893.56</v>
      </c>
      <c r="I261" s="107">
        <f aca="true" t="shared" si="57" ref="I261:I267">SUM(G261:H261)</f>
        <v>5893.56</v>
      </c>
      <c r="J261" s="107">
        <f>J262</f>
        <v>0</v>
      </c>
      <c r="K261" s="108">
        <f>K262</f>
        <v>5893.56</v>
      </c>
      <c r="L261" s="107">
        <f aca="true" t="shared" si="58" ref="L261:L267">SUM(J261:K261)</f>
        <v>5893.56</v>
      </c>
      <c r="M261" s="155">
        <f t="shared" si="47"/>
        <v>100</v>
      </c>
    </row>
    <row r="262" spans="1:13" ht="37.5">
      <c r="A262" s="162"/>
      <c r="B262" s="162"/>
      <c r="C262" s="162"/>
      <c r="D262" s="102"/>
      <c r="E262" s="102" t="s">
        <v>191</v>
      </c>
      <c r="F262" s="206" t="s">
        <v>192</v>
      </c>
      <c r="G262" s="107">
        <f>G263</f>
        <v>0</v>
      </c>
      <c r="H262" s="108">
        <f>H263</f>
        <v>5893.56</v>
      </c>
      <c r="I262" s="107">
        <f t="shared" si="57"/>
        <v>5893.56</v>
      </c>
      <c r="J262" s="107">
        <f>J263</f>
        <v>0</v>
      </c>
      <c r="K262" s="108">
        <f>K263</f>
        <v>5893.56</v>
      </c>
      <c r="L262" s="107">
        <f t="shared" si="58"/>
        <v>5893.56</v>
      </c>
      <c r="M262" s="155">
        <f t="shared" si="47"/>
        <v>100</v>
      </c>
    </row>
    <row r="263" spans="1:13" ht="56.25">
      <c r="A263" s="162"/>
      <c r="B263" s="162"/>
      <c r="C263" s="162"/>
      <c r="D263" s="102"/>
      <c r="E263" s="102" t="s">
        <v>193</v>
      </c>
      <c r="F263" s="206" t="s">
        <v>229</v>
      </c>
      <c r="G263" s="107"/>
      <c r="H263" s="107">
        <v>5893.56</v>
      </c>
      <c r="I263" s="107">
        <f t="shared" si="57"/>
        <v>5893.56</v>
      </c>
      <c r="J263" s="107"/>
      <c r="K263" s="107">
        <v>5893.56</v>
      </c>
      <c r="L263" s="107">
        <f t="shared" si="58"/>
        <v>5893.56</v>
      </c>
      <c r="M263" s="155">
        <f t="shared" si="47"/>
        <v>100</v>
      </c>
    </row>
    <row r="264" spans="1:13" ht="112.5">
      <c r="A264" s="162"/>
      <c r="B264" s="162"/>
      <c r="C264" s="162"/>
      <c r="D264" s="102" t="s">
        <v>505</v>
      </c>
      <c r="E264" s="102"/>
      <c r="F264" s="150" t="s">
        <v>506</v>
      </c>
      <c r="G264" s="107">
        <f>G265</f>
        <v>0</v>
      </c>
      <c r="H264" s="108">
        <f>H265</f>
        <v>1178.712</v>
      </c>
      <c r="I264" s="107">
        <f t="shared" si="57"/>
        <v>1178.712</v>
      </c>
      <c r="J264" s="107">
        <f>J265</f>
        <v>0</v>
      </c>
      <c r="K264" s="108">
        <f>K265</f>
        <v>1178.712</v>
      </c>
      <c r="L264" s="107">
        <f t="shared" si="58"/>
        <v>1178.712</v>
      </c>
      <c r="M264" s="155">
        <f t="shared" si="47"/>
        <v>100</v>
      </c>
    </row>
    <row r="265" spans="1:13" ht="37.5">
      <c r="A265" s="162"/>
      <c r="B265" s="162"/>
      <c r="C265" s="162"/>
      <c r="D265" s="102"/>
      <c r="E265" s="102" t="s">
        <v>191</v>
      </c>
      <c r="F265" s="206" t="s">
        <v>192</v>
      </c>
      <c r="G265" s="107">
        <f>G266</f>
        <v>0</v>
      </c>
      <c r="H265" s="108">
        <f>H266</f>
        <v>1178.712</v>
      </c>
      <c r="I265" s="107">
        <f t="shared" si="57"/>
        <v>1178.712</v>
      </c>
      <c r="J265" s="107">
        <f>J266</f>
        <v>0</v>
      </c>
      <c r="K265" s="108">
        <f>K266</f>
        <v>1178.712</v>
      </c>
      <c r="L265" s="107">
        <f t="shared" si="58"/>
        <v>1178.712</v>
      </c>
      <c r="M265" s="155">
        <f t="shared" si="47"/>
        <v>100</v>
      </c>
    </row>
    <row r="266" spans="1:13" ht="56.25">
      <c r="A266" s="162"/>
      <c r="B266" s="162"/>
      <c r="C266" s="162"/>
      <c r="D266" s="102"/>
      <c r="E266" s="102" t="s">
        <v>193</v>
      </c>
      <c r="F266" s="206" t="s">
        <v>229</v>
      </c>
      <c r="G266" s="107"/>
      <c r="H266" s="107">
        <v>1178.712</v>
      </c>
      <c r="I266" s="107">
        <f t="shared" si="57"/>
        <v>1178.712</v>
      </c>
      <c r="J266" s="107"/>
      <c r="K266" s="107">
        <v>1178.712</v>
      </c>
      <c r="L266" s="107">
        <f t="shared" si="58"/>
        <v>1178.712</v>
      </c>
      <c r="M266" s="155">
        <f t="shared" si="47"/>
        <v>100</v>
      </c>
    </row>
    <row r="267" spans="1:13" ht="37.5">
      <c r="A267" s="162"/>
      <c r="B267" s="162"/>
      <c r="C267" s="162" t="s">
        <v>138</v>
      </c>
      <c r="D267" s="102"/>
      <c r="E267" s="102"/>
      <c r="F267" s="206" t="s">
        <v>230</v>
      </c>
      <c r="G267" s="112">
        <f>G268++G284+G276</f>
        <v>2618.30101</v>
      </c>
      <c r="H267" s="109">
        <f>H268++H284+H276</f>
        <v>21</v>
      </c>
      <c r="I267" s="107">
        <f t="shared" si="57"/>
        <v>2639.30101</v>
      </c>
      <c r="J267" s="112">
        <f>J268++J284+J276</f>
        <v>2618.1756</v>
      </c>
      <c r="K267" s="112">
        <f>K268++K284+K276</f>
        <v>21</v>
      </c>
      <c r="L267" s="107">
        <f t="shared" si="58"/>
        <v>2639.1756</v>
      </c>
      <c r="M267" s="155">
        <f t="shared" si="47"/>
        <v>99.99524836312627</v>
      </c>
    </row>
    <row r="268" spans="1:13" ht="56.25">
      <c r="A268" s="162"/>
      <c r="B268" s="162"/>
      <c r="C268" s="162"/>
      <c r="D268" s="102" t="s">
        <v>271</v>
      </c>
      <c r="E268" s="102"/>
      <c r="F268" s="206" t="s">
        <v>272</v>
      </c>
      <c r="G268" s="107">
        <f>G269</f>
        <v>2279.6010100000003</v>
      </c>
      <c r="H268" s="108">
        <f>H269</f>
        <v>0</v>
      </c>
      <c r="I268" s="107">
        <f>SUM(G268:H268)</f>
        <v>2279.6010100000003</v>
      </c>
      <c r="J268" s="107">
        <f>J269</f>
        <v>2279.56446</v>
      </c>
      <c r="K268" s="108">
        <f>K269</f>
        <v>0</v>
      </c>
      <c r="L268" s="107">
        <f>SUM(J268:K268)</f>
        <v>2279.56446</v>
      </c>
      <c r="M268" s="155">
        <f t="shared" si="47"/>
        <v>99.99839664924521</v>
      </c>
    </row>
    <row r="269" spans="1:13" ht="37.5">
      <c r="A269" s="162"/>
      <c r="B269" s="162"/>
      <c r="C269" s="162"/>
      <c r="D269" s="102" t="s">
        <v>273</v>
      </c>
      <c r="E269" s="102"/>
      <c r="F269" s="150" t="s">
        <v>274</v>
      </c>
      <c r="G269" s="107">
        <f>G270+G272+G274</f>
        <v>2279.6010100000003</v>
      </c>
      <c r="H269" s="108">
        <f>H270+H272+H274</f>
        <v>0</v>
      </c>
      <c r="I269" s="107">
        <f>SUM(G269:H269)</f>
        <v>2279.6010100000003</v>
      </c>
      <c r="J269" s="107">
        <f>J270+J272+J274</f>
        <v>2279.56446</v>
      </c>
      <c r="K269" s="108">
        <f>K270+K272+K274</f>
        <v>0</v>
      </c>
      <c r="L269" s="107">
        <f>SUM(J269:K269)</f>
        <v>2279.56446</v>
      </c>
      <c r="M269" s="155">
        <f t="shared" si="47"/>
        <v>99.99839664924521</v>
      </c>
    </row>
    <row r="270" spans="1:13" ht="115.5" customHeight="1">
      <c r="A270" s="162"/>
      <c r="B270" s="162"/>
      <c r="C270" s="162"/>
      <c r="D270" s="102"/>
      <c r="E270" s="102" t="s">
        <v>139</v>
      </c>
      <c r="F270" s="150" t="s">
        <v>899</v>
      </c>
      <c r="G270" s="107">
        <f>G271</f>
        <v>2008.854</v>
      </c>
      <c r="H270" s="108">
        <f>H271</f>
        <v>0</v>
      </c>
      <c r="I270" s="112">
        <f aca="true" t="shared" si="59" ref="I270:I277">G270+H270</f>
        <v>2008.854</v>
      </c>
      <c r="J270" s="107">
        <f>J271</f>
        <v>2008.854</v>
      </c>
      <c r="K270" s="108">
        <f>K271</f>
        <v>0</v>
      </c>
      <c r="L270" s="112">
        <f aca="true" t="shared" si="60" ref="L270:L277">J270+K270</f>
        <v>2008.854</v>
      </c>
      <c r="M270" s="155">
        <f t="shared" si="47"/>
        <v>100</v>
      </c>
    </row>
    <row r="271" spans="1:13" ht="56.25">
      <c r="A271" s="162"/>
      <c r="B271" s="162"/>
      <c r="C271" s="162"/>
      <c r="D271" s="102"/>
      <c r="E271" s="102" t="s">
        <v>141</v>
      </c>
      <c r="F271" s="150" t="s">
        <v>534</v>
      </c>
      <c r="G271" s="107">
        <v>2008.854</v>
      </c>
      <c r="H271" s="108">
        <v>0</v>
      </c>
      <c r="I271" s="112">
        <f t="shared" si="59"/>
        <v>2008.854</v>
      </c>
      <c r="J271" s="107">
        <v>2008.854</v>
      </c>
      <c r="K271" s="108">
        <v>0</v>
      </c>
      <c r="L271" s="112">
        <f t="shared" si="60"/>
        <v>2008.854</v>
      </c>
      <c r="M271" s="155">
        <f t="shared" si="47"/>
        <v>100</v>
      </c>
    </row>
    <row r="272" spans="1:13" ht="35.25" customHeight="1">
      <c r="A272" s="162"/>
      <c r="B272" s="162"/>
      <c r="C272" s="162"/>
      <c r="D272" s="102"/>
      <c r="E272" s="102" t="s">
        <v>143</v>
      </c>
      <c r="F272" s="150" t="s">
        <v>14</v>
      </c>
      <c r="G272" s="107">
        <f>G273</f>
        <v>242.64169</v>
      </c>
      <c r="H272" s="108">
        <f>H273</f>
        <v>0</v>
      </c>
      <c r="I272" s="112">
        <f t="shared" si="59"/>
        <v>242.64169</v>
      </c>
      <c r="J272" s="107">
        <f>J273</f>
        <v>242.60515</v>
      </c>
      <c r="K272" s="108">
        <f>K273</f>
        <v>0</v>
      </c>
      <c r="L272" s="112">
        <f t="shared" si="60"/>
        <v>242.60515</v>
      </c>
      <c r="M272" s="155">
        <f t="shared" si="47"/>
        <v>99.98494075770739</v>
      </c>
    </row>
    <row r="273" spans="1:13" ht="56.25">
      <c r="A273" s="162"/>
      <c r="B273" s="162"/>
      <c r="C273" s="162"/>
      <c r="D273" s="102"/>
      <c r="E273" s="102" t="s">
        <v>145</v>
      </c>
      <c r="F273" s="150" t="s">
        <v>814</v>
      </c>
      <c r="G273" s="107">
        <v>242.64169</v>
      </c>
      <c r="H273" s="108">
        <v>0</v>
      </c>
      <c r="I273" s="112">
        <f t="shared" si="59"/>
        <v>242.64169</v>
      </c>
      <c r="J273" s="107">
        <v>242.60515</v>
      </c>
      <c r="K273" s="108">
        <v>0</v>
      </c>
      <c r="L273" s="112">
        <f t="shared" si="60"/>
        <v>242.60515</v>
      </c>
      <c r="M273" s="155">
        <f t="shared" si="47"/>
        <v>99.98494075770739</v>
      </c>
    </row>
    <row r="274" spans="1:13" ht="18.75">
      <c r="A274" s="162"/>
      <c r="B274" s="162"/>
      <c r="C274" s="162"/>
      <c r="D274" s="102"/>
      <c r="E274" s="102" t="s">
        <v>146</v>
      </c>
      <c r="F274" s="150" t="s">
        <v>147</v>
      </c>
      <c r="G274" s="107">
        <f>G275</f>
        <v>28.10532</v>
      </c>
      <c r="H274" s="108">
        <f>H275</f>
        <v>0</v>
      </c>
      <c r="I274" s="112">
        <f t="shared" si="59"/>
        <v>28.10532</v>
      </c>
      <c r="J274" s="107">
        <f>J275</f>
        <v>28.10531</v>
      </c>
      <c r="K274" s="108">
        <f>K275</f>
        <v>0</v>
      </c>
      <c r="L274" s="112">
        <f t="shared" si="60"/>
        <v>28.10531</v>
      </c>
      <c r="M274" s="155">
        <f t="shared" si="47"/>
        <v>99.99996441954761</v>
      </c>
    </row>
    <row r="275" spans="1:13" ht="17.25" customHeight="1">
      <c r="A275" s="162"/>
      <c r="B275" s="162"/>
      <c r="C275" s="162"/>
      <c r="D275" s="102"/>
      <c r="E275" s="102" t="s">
        <v>148</v>
      </c>
      <c r="F275" s="150" t="s">
        <v>17</v>
      </c>
      <c r="G275" s="107">
        <v>28.10532</v>
      </c>
      <c r="H275" s="112"/>
      <c r="I275" s="112">
        <f t="shared" si="59"/>
        <v>28.10532</v>
      </c>
      <c r="J275" s="107">
        <v>28.10531</v>
      </c>
      <c r="K275" s="112"/>
      <c r="L275" s="112">
        <f t="shared" si="60"/>
        <v>28.10531</v>
      </c>
      <c r="M275" s="155">
        <f t="shared" si="47"/>
        <v>99.99996441954761</v>
      </c>
    </row>
    <row r="276" spans="1:13" ht="56.25">
      <c r="A276" s="162"/>
      <c r="B276" s="162"/>
      <c r="C276" s="162"/>
      <c r="D276" s="102" t="s">
        <v>464</v>
      </c>
      <c r="E276" s="102"/>
      <c r="F276" s="150" t="s">
        <v>468</v>
      </c>
      <c r="G276" s="112">
        <f>G277</f>
        <v>0</v>
      </c>
      <c r="H276" s="112">
        <f>H277</f>
        <v>21</v>
      </c>
      <c r="I276" s="112">
        <f t="shared" si="59"/>
        <v>21</v>
      </c>
      <c r="J276" s="112">
        <f>J277</f>
        <v>0</v>
      </c>
      <c r="K276" s="112">
        <f>K277</f>
        <v>21</v>
      </c>
      <c r="L276" s="112">
        <f t="shared" si="60"/>
        <v>21</v>
      </c>
      <c r="M276" s="155">
        <f t="shared" si="47"/>
        <v>100</v>
      </c>
    </row>
    <row r="277" spans="1:13" ht="18.75">
      <c r="A277" s="162"/>
      <c r="B277" s="162"/>
      <c r="C277" s="162"/>
      <c r="D277" s="102" t="s">
        <v>465</v>
      </c>
      <c r="E277" s="102"/>
      <c r="F277" s="150" t="s">
        <v>466</v>
      </c>
      <c r="G277" s="112">
        <f>G278</f>
        <v>0</v>
      </c>
      <c r="H277" s="112">
        <f>H278+H281</f>
        <v>21</v>
      </c>
      <c r="I277" s="112">
        <f t="shared" si="59"/>
        <v>21</v>
      </c>
      <c r="J277" s="112">
        <f>J278+J281</f>
        <v>0</v>
      </c>
      <c r="K277" s="112">
        <f>K278+K281</f>
        <v>21</v>
      </c>
      <c r="L277" s="112">
        <f t="shared" si="60"/>
        <v>21</v>
      </c>
      <c r="M277" s="155">
        <f t="shared" si="47"/>
        <v>100</v>
      </c>
    </row>
    <row r="278" spans="1:13" ht="93.75">
      <c r="A278" s="162"/>
      <c r="B278" s="162"/>
      <c r="C278" s="162"/>
      <c r="D278" s="102" t="s">
        <v>471</v>
      </c>
      <c r="E278" s="102"/>
      <c r="F278" s="215" t="s">
        <v>535</v>
      </c>
      <c r="G278" s="112">
        <f>G279+G820</f>
        <v>0</v>
      </c>
      <c r="H278" s="109">
        <f>H279</f>
        <v>0.3</v>
      </c>
      <c r="I278" s="107">
        <f>SUM(G278:H278)</f>
        <v>0.3</v>
      </c>
      <c r="J278" s="112">
        <f>J279</f>
        <v>0</v>
      </c>
      <c r="K278" s="112">
        <f>K279</f>
        <v>0.3</v>
      </c>
      <c r="L278" s="107">
        <f>SUM(J278:K278)</f>
        <v>0.3</v>
      </c>
      <c r="M278" s="155">
        <f t="shared" si="47"/>
        <v>100</v>
      </c>
    </row>
    <row r="279" spans="1:13" ht="32.25" customHeight="1">
      <c r="A279" s="162"/>
      <c r="B279" s="162"/>
      <c r="C279" s="162"/>
      <c r="D279" s="102"/>
      <c r="E279" s="102" t="s">
        <v>143</v>
      </c>
      <c r="F279" s="150" t="s">
        <v>14</v>
      </c>
      <c r="G279" s="107">
        <f>G280</f>
        <v>0</v>
      </c>
      <c r="H279" s="108">
        <f>H280</f>
        <v>0.3</v>
      </c>
      <c r="I279" s="112">
        <f>G279+H279</f>
        <v>0.3</v>
      </c>
      <c r="J279" s="107">
        <f>J280</f>
        <v>0</v>
      </c>
      <c r="K279" s="108">
        <f>K280</f>
        <v>0.3</v>
      </c>
      <c r="L279" s="112">
        <f>J279+K279</f>
        <v>0.3</v>
      </c>
      <c r="M279" s="155">
        <f t="shared" si="47"/>
        <v>100</v>
      </c>
    </row>
    <row r="280" spans="1:13" ht="56.25">
      <c r="A280" s="162"/>
      <c r="B280" s="162"/>
      <c r="C280" s="162"/>
      <c r="D280" s="102"/>
      <c r="E280" s="102" t="s">
        <v>145</v>
      </c>
      <c r="F280" s="150" t="s">
        <v>814</v>
      </c>
      <c r="G280" s="107"/>
      <c r="H280" s="112">
        <v>0.3</v>
      </c>
      <c r="I280" s="112">
        <f>G280+H280</f>
        <v>0.3</v>
      </c>
      <c r="J280" s="107"/>
      <c r="K280" s="112">
        <v>0.3</v>
      </c>
      <c r="L280" s="112">
        <f>J280+K280</f>
        <v>0.3</v>
      </c>
      <c r="M280" s="155">
        <f t="shared" si="47"/>
        <v>100</v>
      </c>
    </row>
    <row r="281" spans="1:13" ht="37.5">
      <c r="A281" s="162"/>
      <c r="B281" s="162"/>
      <c r="C281" s="162"/>
      <c r="D281" s="149" t="s">
        <v>470</v>
      </c>
      <c r="E281" s="149"/>
      <c r="F281" s="150" t="s">
        <v>900</v>
      </c>
      <c r="G281" s="112">
        <f>G282</f>
        <v>0</v>
      </c>
      <c r="H281" s="112">
        <f>H282</f>
        <v>20.7</v>
      </c>
      <c r="I281" s="107">
        <f aca="true" t="shared" si="61" ref="I281:I289">SUM(G281:H281)</f>
        <v>20.7</v>
      </c>
      <c r="J281" s="112">
        <f>J282</f>
        <v>0</v>
      </c>
      <c r="K281" s="112">
        <f>K282</f>
        <v>20.7</v>
      </c>
      <c r="L281" s="107">
        <f aca="true" t="shared" si="62" ref="L281:L299">SUM(J281:K281)</f>
        <v>20.7</v>
      </c>
      <c r="M281" s="155">
        <f t="shared" si="47"/>
        <v>100</v>
      </c>
    </row>
    <row r="282" spans="1:13" ht="114" customHeight="1">
      <c r="A282" s="162"/>
      <c r="B282" s="162"/>
      <c r="C282" s="162"/>
      <c r="D282" s="102"/>
      <c r="E282" s="102" t="s">
        <v>139</v>
      </c>
      <c r="F282" s="150" t="s">
        <v>899</v>
      </c>
      <c r="G282" s="107">
        <f>G283</f>
        <v>0</v>
      </c>
      <c r="H282" s="108">
        <f>H283</f>
        <v>20.7</v>
      </c>
      <c r="I282" s="107">
        <f t="shared" si="61"/>
        <v>20.7</v>
      </c>
      <c r="J282" s="107">
        <f>J283</f>
        <v>0</v>
      </c>
      <c r="K282" s="108">
        <f>K283</f>
        <v>20.7</v>
      </c>
      <c r="L282" s="107">
        <f t="shared" si="62"/>
        <v>20.7</v>
      </c>
      <c r="M282" s="155">
        <f t="shared" si="47"/>
        <v>100</v>
      </c>
    </row>
    <row r="283" spans="1:13" ht="56.25">
      <c r="A283" s="162"/>
      <c r="B283" s="162"/>
      <c r="C283" s="162"/>
      <c r="D283" s="102"/>
      <c r="E283" s="102" t="s">
        <v>141</v>
      </c>
      <c r="F283" s="150" t="s">
        <v>534</v>
      </c>
      <c r="G283" s="107"/>
      <c r="H283" s="112">
        <v>20.7</v>
      </c>
      <c r="I283" s="107">
        <f t="shared" si="61"/>
        <v>20.7</v>
      </c>
      <c r="J283" s="107"/>
      <c r="K283" s="112">
        <v>20.7</v>
      </c>
      <c r="L283" s="107">
        <f t="shared" si="62"/>
        <v>20.7</v>
      </c>
      <c r="M283" s="155">
        <f t="shared" si="47"/>
        <v>100</v>
      </c>
    </row>
    <row r="284" spans="1:13" ht="56.25">
      <c r="A284" s="162"/>
      <c r="B284" s="162"/>
      <c r="C284" s="162"/>
      <c r="D284" s="153" t="s">
        <v>410</v>
      </c>
      <c r="E284" s="153"/>
      <c r="F284" s="206" t="s">
        <v>413</v>
      </c>
      <c r="G284" s="107">
        <f>G285</f>
        <v>338.7</v>
      </c>
      <c r="H284" s="108">
        <f>H285</f>
        <v>0</v>
      </c>
      <c r="I284" s="107">
        <f t="shared" si="61"/>
        <v>338.7</v>
      </c>
      <c r="J284" s="107">
        <f>J285</f>
        <v>338.61114</v>
      </c>
      <c r="K284" s="108">
        <f>K285</f>
        <v>0</v>
      </c>
      <c r="L284" s="107">
        <f t="shared" si="62"/>
        <v>338.61114</v>
      </c>
      <c r="M284" s="155">
        <f t="shared" si="47"/>
        <v>99.97376439326837</v>
      </c>
    </row>
    <row r="285" spans="1:13" ht="56.25">
      <c r="A285" s="162"/>
      <c r="B285" s="162"/>
      <c r="C285" s="162"/>
      <c r="D285" s="153" t="s">
        <v>432</v>
      </c>
      <c r="E285" s="153"/>
      <c r="F285" s="206" t="s">
        <v>395</v>
      </c>
      <c r="G285" s="107">
        <f aca="true" t="shared" si="63" ref="G285:K287">G286</f>
        <v>338.7</v>
      </c>
      <c r="H285" s="108">
        <f t="shared" si="63"/>
        <v>0</v>
      </c>
      <c r="I285" s="107">
        <f t="shared" si="61"/>
        <v>338.7</v>
      </c>
      <c r="J285" s="107">
        <f t="shared" si="63"/>
        <v>338.61114</v>
      </c>
      <c r="K285" s="108">
        <f t="shared" si="63"/>
        <v>0</v>
      </c>
      <c r="L285" s="107">
        <f t="shared" si="62"/>
        <v>338.61114</v>
      </c>
      <c r="M285" s="155">
        <f t="shared" si="47"/>
        <v>99.97376439326837</v>
      </c>
    </row>
    <row r="286" spans="1:13" ht="37.5">
      <c r="A286" s="162"/>
      <c r="B286" s="162"/>
      <c r="C286" s="162"/>
      <c r="D286" s="102" t="s">
        <v>433</v>
      </c>
      <c r="E286" s="102"/>
      <c r="F286" s="206" t="s">
        <v>815</v>
      </c>
      <c r="G286" s="107">
        <f>G287+G289</f>
        <v>338.7</v>
      </c>
      <c r="H286" s="107">
        <f>H287+H289</f>
        <v>0</v>
      </c>
      <c r="I286" s="107">
        <f t="shared" si="61"/>
        <v>338.7</v>
      </c>
      <c r="J286" s="107">
        <f>J287+J289</f>
        <v>338.61114</v>
      </c>
      <c r="K286" s="108">
        <f t="shared" si="63"/>
        <v>0</v>
      </c>
      <c r="L286" s="107">
        <f t="shared" si="62"/>
        <v>338.61114</v>
      </c>
      <c r="M286" s="155">
        <f t="shared" si="47"/>
        <v>99.97376439326837</v>
      </c>
    </row>
    <row r="287" spans="1:13" ht="33.75" customHeight="1">
      <c r="A287" s="162"/>
      <c r="B287" s="162"/>
      <c r="C287" s="162"/>
      <c r="D287" s="102"/>
      <c r="E287" s="102" t="s">
        <v>143</v>
      </c>
      <c r="F287" s="150" t="s">
        <v>14</v>
      </c>
      <c r="G287" s="107">
        <f t="shared" si="63"/>
        <v>308.7</v>
      </c>
      <c r="H287" s="108">
        <f t="shared" si="63"/>
        <v>0</v>
      </c>
      <c r="I287" s="107">
        <f t="shared" si="61"/>
        <v>308.7</v>
      </c>
      <c r="J287" s="107">
        <f t="shared" si="63"/>
        <v>308.61114</v>
      </c>
      <c r="K287" s="108">
        <f t="shared" si="63"/>
        <v>0</v>
      </c>
      <c r="L287" s="107">
        <f t="shared" si="62"/>
        <v>308.61114</v>
      </c>
      <c r="M287" s="155">
        <f t="shared" si="47"/>
        <v>99.97121477162293</v>
      </c>
    </row>
    <row r="288" spans="1:13" ht="56.25">
      <c r="A288" s="162"/>
      <c r="B288" s="162"/>
      <c r="C288" s="162"/>
      <c r="D288" s="102"/>
      <c r="E288" s="102" t="s">
        <v>145</v>
      </c>
      <c r="F288" s="150" t="s">
        <v>814</v>
      </c>
      <c r="G288" s="107">
        <v>308.7</v>
      </c>
      <c r="H288" s="108">
        <v>0</v>
      </c>
      <c r="I288" s="107">
        <f t="shared" si="61"/>
        <v>308.7</v>
      </c>
      <c r="J288" s="107">
        <v>308.61114</v>
      </c>
      <c r="K288" s="108">
        <v>0</v>
      </c>
      <c r="L288" s="107">
        <f t="shared" si="62"/>
        <v>308.61114</v>
      </c>
      <c r="M288" s="155">
        <f t="shared" si="47"/>
        <v>99.97121477162293</v>
      </c>
    </row>
    <row r="289" spans="1:13" ht="18.75">
      <c r="A289" s="162"/>
      <c r="B289" s="162"/>
      <c r="C289" s="162"/>
      <c r="D289" s="102"/>
      <c r="E289" s="102" t="s">
        <v>167</v>
      </c>
      <c r="F289" s="150" t="s">
        <v>168</v>
      </c>
      <c r="G289" s="107">
        <v>30</v>
      </c>
      <c r="H289" s="108"/>
      <c r="I289" s="107">
        <f t="shared" si="61"/>
        <v>30</v>
      </c>
      <c r="J289" s="107">
        <v>30</v>
      </c>
      <c r="K289" s="108"/>
      <c r="L289" s="107">
        <f t="shared" si="62"/>
        <v>30</v>
      </c>
      <c r="M289" s="155">
        <f t="shared" si="47"/>
        <v>100</v>
      </c>
    </row>
    <row r="290" spans="1:13" ht="18.75">
      <c r="A290" s="162"/>
      <c r="B290" s="162" t="s">
        <v>151</v>
      </c>
      <c r="C290" s="162"/>
      <c r="D290" s="102"/>
      <c r="E290" s="102"/>
      <c r="F290" s="206" t="s">
        <v>234</v>
      </c>
      <c r="G290" s="107">
        <f>G291</f>
        <v>10841.093</v>
      </c>
      <c r="H290" s="108">
        <f>H291</f>
        <v>3192.4307</v>
      </c>
      <c r="I290" s="107">
        <f aca="true" t="shared" si="64" ref="I290:I299">SUM(G290:H290)</f>
        <v>14033.523700000002</v>
      </c>
      <c r="J290" s="107">
        <f>J291</f>
        <v>10647.6675</v>
      </c>
      <c r="K290" s="108">
        <f>K291</f>
        <v>2868.6555</v>
      </c>
      <c r="L290" s="107">
        <f t="shared" si="62"/>
        <v>13516.323</v>
      </c>
      <c r="M290" s="155">
        <f t="shared" si="47"/>
        <v>96.31453431756415</v>
      </c>
    </row>
    <row r="291" spans="1:13" ht="18.75">
      <c r="A291" s="162"/>
      <c r="B291" s="162"/>
      <c r="C291" s="162" t="s">
        <v>136</v>
      </c>
      <c r="D291" s="102"/>
      <c r="E291" s="102"/>
      <c r="F291" s="206" t="s">
        <v>235</v>
      </c>
      <c r="G291" s="107">
        <f>G292+G309</f>
        <v>10841.093</v>
      </c>
      <c r="H291" s="108">
        <f>H292+H309</f>
        <v>3192.4307</v>
      </c>
      <c r="I291" s="107">
        <f t="shared" si="64"/>
        <v>14033.523700000002</v>
      </c>
      <c r="J291" s="107">
        <f>J292+J309</f>
        <v>10647.6675</v>
      </c>
      <c r="K291" s="108">
        <f>K292+K309</f>
        <v>2868.6555</v>
      </c>
      <c r="L291" s="107">
        <f t="shared" si="62"/>
        <v>13516.323</v>
      </c>
      <c r="M291" s="155">
        <f t="shared" si="47"/>
        <v>96.31453431756415</v>
      </c>
    </row>
    <row r="292" spans="1:13" ht="56.25">
      <c r="A292" s="162"/>
      <c r="B292" s="162"/>
      <c r="C292" s="162"/>
      <c r="D292" s="153" t="s">
        <v>410</v>
      </c>
      <c r="E292" s="153"/>
      <c r="F292" s="206" t="s">
        <v>413</v>
      </c>
      <c r="G292" s="107">
        <f aca="true" t="shared" si="65" ref="G292:K295">G293</f>
        <v>10841.093</v>
      </c>
      <c r="H292" s="108">
        <f t="shared" si="65"/>
        <v>0</v>
      </c>
      <c r="I292" s="107">
        <f t="shared" si="64"/>
        <v>10841.093</v>
      </c>
      <c r="J292" s="107">
        <f t="shared" si="65"/>
        <v>10647.6675</v>
      </c>
      <c r="K292" s="108">
        <f t="shared" si="65"/>
        <v>0</v>
      </c>
      <c r="L292" s="107">
        <f t="shared" si="62"/>
        <v>10647.6675</v>
      </c>
      <c r="M292" s="155">
        <f t="shared" si="47"/>
        <v>98.21581181897433</v>
      </c>
    </row>
    <row r="293" spans="1:13" ht="37.5">
      <c r="A293" s="162"/>
      <c r="B293" s="162"/>
      <c r="C293" s="162"/>
      <c r="D293" s="102" t="s">
        <v>435</v>
      </c>
      <c r="E293" s="102"/>
      <c r="F293" s="150" t="s">
        <v>436</v>
      </c>
      <c r="G293" s="107">
        <f>G294+G297+G300+G305</f>
        <v>10841.093</v>
      </c>
      <c r="H293" s="108">
        <f t="shared" si="65"/>
        <v>0</v>
      </c>
      <c r="I293" s="107">
        <f t="shared" si="64"/>
        <v>10841.093</v>
      </c>
      <c r="J293" s="107">
        <f>J294+J297+J300+J305</f>
        <v>10647.6675</v>
      </c>
      <c r="K293" s="108">
        <f t="shared" si="65"/>
        <v>0</v>
      </c>
      <c r="L293" s="107">
        <f t="shared" si="62"/>
        <v>10647.6675</v>
      </c>
      <c r="M293" s="155">
        <f t="shared" si="47"/>
        <v>98.21581181897433</v>
      </c>
    </row>
    <row r="294" spans="1:13" ht="37.5">
      <c r="A294" s="162"/>
      <c r="B294" s="162"/>
      <c r="C294" s="162"/>
      <c r="D294" s="102" t="s">
        <v>437</v>
      </c>
      <c r="E294" s="102"/>
      <c r="F294" s="206" t="s">
        <v>393</v>
      </c>
      <c r="G294" s="107">
        <f t="shared" si="65"/>
        <v>3779.703</v>
      </c>
      <c r="H294" s="108">
        <f t="shared" si="65"/>
        <v>0</v>
      </c>
      <c r="I294" s="107">
        <f t="shared" si="64"/>
        <v>3779.703</v>
      </c>
      <c r="J294" s="107">
        <f t="shared" si="65"/>
        <v>3779.703</v>
      </c>
      <c r="K294" s="108">
        <f t="shared" si="65"/>
        <v>0</v>
      </c>
      <c r="L294" s="107">
        <f t="shared" si="62"/>
        <v>3779.703</v>
      </c>
      <c r="M294" s="155">
        <f aca="true" t="shared" si="66" ref="M294:M368">L294/I294*100</f>
        <v>100</v>
      </c>
    </row>
    <row r="295" spans="1:13" ht="56.25">
      <c r="A295" s="162"/>
      <c r="B295" s="162"/>
      <c r="C295" s="162"/>
      <c r="D295" s="102"/>
      <c r="E295" s="102" t="s">
        <v>198</v>
      </c>
      <c r="F295" s="150" t="s">
        <v>340</v>
      </c>
      <c r="G295" s="112">
        <f t="shared" si="65"/>
        <v>3779.703</v>
      </c>
      <c r="H295" s="109">
        <f t="shared" si="65"/>
        <v>0</v>
      </c>
      <c r="I295" s="107">
        <f t="shared" si="64"/>
        <v>3779.703</v>
      </c>
      <c r="J295" s="112">
        <f t="shared" si="65"/>
        <v>3779.703</v>
      </c>
      <c r="K295" s="109">
        <f t="shared" si="65"/>
        <v>0</v>
      </c>
      <c r="L295" s="107">
        <f t="shared" si="62"/>
        <v>3779.703</v>
      </c>
      <c r="M295" s="155">
        <f t="shared" si="66"/>
        <v>100</v>
      </c>
    </row>
    <row r="296" spans="1:13" ht="18.75">
      <c r="A296" s="162"/>
      <c r="B296" s="162"/>
      <c r="C296" s="162"/>
      <c r="D296" s="102"/>
      <c r="E296" s="102" t="s">
        <v>200</v>
      </c>
      <c r="F296" s="150" t="s">
        <v>201</v>
      </c>
      <c r="G296" s="112">
        <v>3779.703</v>
      </c>
      <c r="H296" s="109">
        <v>0</v>
      </c>
      <c r="I296" s="107">
        <f t="shared" si="64"/>
        <v>3779.703</v>
      </c>
      <c r="J296" s="112">
        <v>3779.703</v>
      </c>
      <c r="K296" s="109">
        <v>0</v>
      </c>
      <c r="L296" s="107">
        <f t="shared" si="62"/>
        <v>3779.703</v>
      </c>
      <c r="M296" s="155">
        <f t="shared" si="66"/>
        <v>100</v>
      </c>
    </row>
    <row r="297" spans="1:13" ht="56.25">
      <c r="A297" s="162"/>
      <c r="B297" s="193"/>
      <c r="C297" s="162"/>
      <c r="D297" s="102" t="s">
        <v>439</v>
      </c>
      <c r="E297" s="102"/>
      <c r="F297" s="150" t="s">
        <v>438</v>
      </c>
      <c r="G297" s="112">
        <f aca="true" t="shared" si="67" ref="G297:K298">G298</f>
        <v>2938.19</v>
      </c>
      <c r="H297" s="112">
        <f t="shared" si="67"/>
        <v>0</v>
      </c>
      <c r="I297" s="107">
        <f t="shared" si="64"/>
        <v>2938.19</v>
      </c>
      <c r="J297" s="112">
        <f t="shared" si="67"/>
        <v>2938.19</v>
      </c>
      <c r="K297" s="112">
        <f t="shared" si="67"/>
        <v>0</v>
      </c>
      <c r="L297" s="107">
        <f t="shared" si="62"/>
        <v>2938.19</v>
      </c>
      <c r="M297" s="155">
        <f t="shared" si="66"/>
        <v>100</v>
      </c>
    </row>
    <row r="298" spans="1:13" ht="56.25">
      <c r="A298" s="162"/>
      <c r="B298" s="193"/>
      <c r="C298" s="162"/>
      <c r="D298" s="102"/>
      <c r="E298" s="102" t="s">
        <v>198</v>
      </c>
      <c r="F298" s="150" t="s">
        <v>340</v>
      </c>
      <c r="G298" s="112">
        <f t="shared" si="67"/>
        <v>2938.19</v>
      </c>
      <c r="H298" s="112">
        <f t="shared" si="67"/>
        <v>0</v>
      </c>
      <c r="I298" s="107">
        <f t="shared" si="64"/>
        <v>2938.19</v>
      </c>
      <c r="J298" s="112">
        <f t="shared" si="67"/>
        <v>2938.19</v>
      </c>
      <c r="K298" s="112">
        <f t="shared" si="67"/>
        <v>0</v>
      </c>
      <c r="L298" s="107">
        <f t="shared" si="62"/>
        <v>2938.19</v>
      </c>
      <c r="M298" s="155">
        <f t="shared" si="66"/>
        <v>100</v>
      </c>
    </row>
    <row r="299" spans="1:13" ht="18.75">
      <c r="A299" s="162"/>
      <c r="B299" s="193"/>
      <c r="C299" s="162"/>
      <c r="D299" s="102"/>
      <c r="E299" s="102" t="s">
        <v>200</v>
      </c>
      <c r="F299" s="150" t="s">
        <v>201</v>
      </c>
      <c r="G299" s="112">
        <v>2938.19</v>
      </c>
      <c r="H299" s="112">
        <v>0</v>
      </c>
      <c r="I299" s="107">
        <f t="shared" si="64"/>
        <v>2938.19</v>
      </c>
      <c r="J299" s="112">
        <v>2938.19</v>
      </c>
      <c r="K299" s="112">
        <v>0</v>
      </c>
      <c r="L299" s="107">
        <f t="shared" si="62"/>
        <v>2938.19</v>
      </c>
      <c r="M299" s="155">
        <f t="shared" si="66"/>
        <v>100</v>
      </c>
    </row>
    <row r="300" spans="1:13" ht="56.25">
      <c r="A300" s="162"/>
      <c r="B300" s="193"/>
      <c r="C300" s="162"/>
      <c r="D300" s="102" t="s">
        <v>440</v>
      </c>
      <c r="E300" s="102"/>
      <c r="F300" s="150" t="s">
        <v>394</v>
      </c>
      <c r="G300" s="112">
        <f>G303+G301</f>
        <v>1071.8</v>
      </c>
      <c r="H300" s="112">
        <f>H303+H301</f>
        <v>0</v>
      </c>
      <c r="I300" s="107">
        <f aca="true" t="shared" si="68" ref="I300:I305">SUM(G300:H300)</f>
        <v>1071.8</v>
      </c>
      <c r="J300" s="112">
        <f>J303+J301</f>
        <v>1061.119</v>
      </c>
      <c r="K300" s="112">
        <f>K303+K301</f>
        <v>0</v>
      </c>
      <c r="L300" s="107">
        <f aca="true" t="shared" si="69" ref="L300:L335">SUM(J300:K300)</f>
        <v>1061.119</v>
      </c>
      <c r="M300" s="155">
        <f t="shared" si="66"/>
        <v>99.00345213659264</v>
      </c>
    </row>
    <row r="301" spans="1:13" ht="36" customHeight="1">
      <c r="A301" s="162"/>
      <c r="B301" s="193"/>
      <c r="C301" s="162"/>
      <c r="D301" s="102"/>
      <c r="E301" s="102" t="s">
        <v>143</v>
      </c>
      <c r="F301" s="150" t="s">
        <v>14</v>
      </c>
      <c r="G301" s="112">
        <f>G302</f>
        <v>55.7</v>
      </c>
      <c r="H301" s="112">
        <f>H302</f>
        <v>0</v>
      </c>
      <c r="I301" s="107">
        <f t="shared" si="68"/>
        <v>55.7</v>
      </c>
      <c r="J301" s="112">
        <f>J302</f>
        <v>45.019</v>
      </c>
      <c r="K301" s="112">
        <f>K302</f>
        <v>0</v>
      </c>
      <c r="L301" s="107">
        <f t="shared" si="69"/>
        <v>45.019</v>
      </c>
      <c r="M301" s="155">
        <f t="shared" si="66"/>
        <v>80.82405745062836</v>
      </c>
    </row>
    <row r="302" spans="1:13" ht="56.25">
      <c r="A302" s="162"/>
      <c r="B302" s="193"/>
      <c r="C302" s="162"/>
      <c r="D302" s="102"/>
      <c r="E302" s="102" t="s">
        <v>145</v>
      </c>
      <c r="F302" s="150" t="s">
        <v>814</v>
      </c>
      <c r="G302" s="112">
        <v>55.7</v>
      </c>
      <c r="H302" s="109">
        <v>0</v>
      </c>
      <c r="I302" s="107">
        <f t="shared" si="68"/>
        <v>55.7</v>
      </c>
      <c r="J302" s="112">
        <v>45.019</v>
      </c>
      <c r="K302" s="109">
        <v>0</v>
      </c>
      <c r="L302" s="107">
        <f t="shared" si="69"/>
        <v>45.019</v>
      </c>
      <c r="M302" s="155">
        <f t="shared" si="66"/>
        <v>80.82405745062836</v>
      </c>
    </row>
    <row r="303" spans="1:13" ht="56.25">
      <c r="A303" s="162"/>
      <c r="B303" s="193"/>
      <c r="C303" s="162"/>
      <c r="D303" s="102"/>
      <c r="E303" s="102" t="s">
        <v>198</v>
      </c>
      <c r="F303" s="150" t="s">
        <v>340</v>
      </c>
      <c r="G303" s="112">
        <f>G304</f>
        <v>1016.1</v>
      </c>
      <c r="H303" s="112">
        <f>H304</f>
        <v>0</v>
      </c>
      <c r="I303" s="107">
        <f t="shared" si="68"/>
        <v>1016.1</v>
      </c>
      <c r="J303" s="112">
        <f>J304</f>
        <v>1016.1</v>
      </c>
      <c r="K303" s="112">
        <f>K304</f>
        <v>0</v>
      </c>
      <c r="L303" s="107">
        <f t="shared" si="69"/>
        <v>1016.1</v>
      </c>
      <c r="M303" s="155">
        <f t="shared" si="66"/>
        <v>100</v>
      </c>
    </row>
    <row r="304" spans="1:13" ht="18.75">
      <c r="A304" s="162"/>
      <c r="B304" s="193"/>
      <c r="C304" s="162"/>
      <c r="D304" s="102"/>
      <c r="E304" s="102" t="s">
        <v>200</v>
      </c>
      <c r="F304" s="150" t="s">
        <v>201</v>
      </c>
      <c r="G304" s="112">
        <v>1016.1</v>
      </c>
      <c r="H304" s="112">
        <v>0</v>
      </c>
      <c r="I304" s="107">
        <f t="shared" si="68"/>
        <v>1016.1</v>
      </c>
      <c r="J304" s="112">
        <v>1016.1</v>
      </c>
      <c r="K304" s="112">
        <v>0</v>
      </c>
      <c r="L304" s="107">
        <f t="shared" si="69"/>
        <v>1016.1</v>
      </c>
      <c r="M304" s="155">
        <f t="shared" si="66"/>
        <v>100</v>
      </c>
    </row>
    <row r="305" spans="1:13" ht="37.5">
      <c r="A305" s="162"/>
      <c r="B305" s="193"/>
      <c r="C305" s="162"/>
      <c r="D305" s="102" t="s">
        <v>441</v>
      </c>
      <c r="E305" s="102"/>
      <c r="F305" s="150" t="s">
        <v>459</v>
      </c>
      <c r="G305" s="107">
        <f>G306</f>
        <v>3051.4</v>
      </c>
      <c r="H305" s="107">
        <f>H306</f>
        <v>0</v>
      </c>
      <c r="I305" s="107">
        <f t="shared" si="68"/>
        <v>3051.4</v>
      </c>
      <c r="J305" s="107">
        <f>J306</f>
        <v>2868.6555</v>
      </c>
      <c r="K305" s="107">
        <f>K306</f>
        <v>0</v>
      </c>
      <c r="L305" s="107">
        <f t="shared" si="69"/>
        <v>2868.6555</v>
      </c>
      <c r="M305" s="155">
        <f t="shared" si="66"/>
        <v>94.01112604050599</v>
      </c>
    </row>
    <row r="306" spans="1:13" ht="18.75">
      <c r="A306" s="162"/>
      <c r="B306" s="193"/>
      <c r="C306" s="162"/>
      <c r="D306" s="102"/>
      <c r="E306" s="102" t="s">
        <v>153</v>
      </c>
      <c r="F306" s="150" t="s">
        <v>147</v>
      </c>
      <c r="G306" s="112">
        <f>G307</f>
        <v>3051.4</v>
      </c>
      <c r="H306" s="109">
        <f>H307</f>
        <v>0</v>
      </c>
      <c r="I306" s="107">
        <f aca="true" t="shared" si="70" ref="I306:I327">SUM(G306:H306)</f>
        <v>3051.4</v>
      </c>
      <c r="J306" s="112">
        <f>J307</f>
        <v>2868.6555</v>
      </c>
      <c r="K306" s="109">
        <f>K307</f>
        <v>0</v>
      </c>
      <c r="L306" s="107">
        <f t="shared" si="69"/>
        <v>2868.6555</v>
      </c>
      <c r="M306" s="155">
        <f t="shared" si="66"/>
        <v>94.01112604050599</v>
      </c>
    </row>
    <row r="307" spans="1:13" ht="75">
      <c r="A307" s="162"/>
      <c r="B307" s="193"/>
      <c r="C307" s="162"/>
      <c r="D307" s="102"/>
      <c r="E307" s="102" t="s">
        <v>247</v>
      </c>
      <c r="F307" s="150" t="s">
        <v>16</v>
      </c>
      <c r="G307" s="112">
        <v>3051.4</v>
      </c>
      <c r="H307" s="112">
        <v>0</v>
      </c>
      <c r="I307" s="107">
        <f t="shared" si="70"/>
        <v>3051.4</v>
      </c>
      <c r="J307" s="112">
        <v>2868.6555</v>
      </c>
      <c r="K307" s="112">
        <v>0</v>
      </c>
      <c r="L307" s="107">
        <f t="shared" si="69"/>
        <v>2868.6555</v>
      </c>
      <c r="M307" s="155">
        <f t="shared" si="66"/>
        <v>94.01112604050599</v>
      </c>
    </row>
    <row r="308" spans="1:13" ht="56.25">
      <c r="A308" s="162"/>
      <c r="B308" s="193"/>
      <c r="C308" s="162"/>
      <c r="D308" s="102" t="s">
        <v>464</v>
      </c>
      <c r="E308" s="102"/>
      <c r="F308" s="150" t="s">
        <v>468</v>
      </c>
      <c r="G308" s="107">
        <f>G309</f>
        <v>0</v>
      </c>
      <c r="H308" s="107">
        <f>H309</f>
        <v>3192.4307</v>
      </c>
      <c r="I308" s="107">
        <f t="shared" si="70"/>
        <v>3192.4307</v>
      </c>
      <c r="J308" s="107">
        <f>J309</f>
        <v>0</v>
      </c>
      <c r="K308" s="107">
        <f>K309</f>
        <v>2868.6555</v>
      </c>
      <c r="L308" s="107">
        <f t="shared" si="69"/>
        <v>2868.6555</v>
      </c>
      <c r="M308" s="155">
        <f t="shared" si="66"/>
        <v>89.85803513291611</v>
      </c>
    </row>
    <row r="309" spans="1:13" ht="18.75">
      <c r="A309" s="162"/>
      <c r="B309" s="193"/>
      <c r="C309" s="162"/>
      <c r="D309" s="102" t="s">
        <v>465</v>
      </c>
      <c r="E309" s="102"/>
      <c r="F309" s="150" t="s">
        <v>466</v>
      </c>
      <c r="G309" s="112">
        <f>G311</f>
        <v>0</v>
      </c>
      <c r="H309" s="109">
        <f>H311</f>
        <v>3192.4307</v>
      </c>
      <c r="I309" s="107">
        <f t="shared" si="70"/>
        <v>3192.4307</v>
      </c>
      <c r="J309" s="112">
        <f>J311</f>
        <v>0</v>
      </c>
      <c r="K309" s="109">
        <f>K311</f>
        <v>2868.6555</v>
      </c>
      <c r="L309" s="107">
        <f t="shared" si="69"/>
        <v>2868.6555</v>
      </c>
      <c r="M309" s="155">
        <f t="shared" si="66"/>
        <v>89.85803513291611</v>
      </c>
    </row>
    <row r="310" spans="1:13" ht="37.5">
      <c r="A310" s="162"/>
      <c r="B310" s="193"/>
      <c r="C310" s="162"/>
      <c r="D310" s="102" t="s">
        <v>469</v>
      </c>
      <c r="E310" s="102"/>
      <c r="F310" s="150" t="s">
        <v>879</v>
      </c>
      <c r="G310" s="112">
        <f>G311</f>
        <v>0</v>
      </c>
      <c r="H310" s="109">
        <f>H311</f>
        <v>3192.4307</v>
      </c>
      <c r="I310" s="107">
        <f>SUM(G310:H310)</f>
        <v>3192.4307</v>
      </c>
      <c r="J310" s="112">
        <f>J311</f>
        <v>0</v>
      </c>
      <c r="K310" s="109">
        <f>K311</f>
        <v>2868.6555</v>
      </c>
      <c r="L310" s="107">
        <f t="shared" si="69"/>
        <v>2868.6555</v>
      </c>
      <c r="M310" s="155">
        <f t="shared" si="66"/>
        <v>89.85803513291611</v>
      </c>
    </row>
    <row r="311" spans="1:13" ht="18.75">
      <c r="A311" s="162"/>
      <c r="B311" s="193"/>
      <c r="C311" s="162"/>
      <c r="D311" s="102"/>
      <c r="E311" s="102" t="s">
        <v>153</v>
      </c>
      <c r="F311" s="150" t="s">
        <v>147</v>
      </c>
      <c r="G311" s="112">
        <f>G312</f>
        <v>0</v>
      </c>
      <c r="H311" s="109">
        <f>H312</f>
        <v>3192.4307</v>
      </c>
      <c r="I311" s="107">
        <f t="shared" si="70"/>
        <v>3192.4307</v>
      </c>
      <c r="J311" s="112">
        <f>J312</f>
        <v>0</v>
      </c>
      <c r="K311" s="109">
        <f>K312</f>
        <v>2868.6555</v>
      </c>
      <c r="L311" s="107">
        <f t="shared" si="69"/>
        <v>2868.6555</v>
      </c>
      <c r="M311" s="155">
        <f t="shared" si="66"/>
        <v>89.85803513291611</v>
      </c>
    </row>
    <row r="312" spans="1:13" ht="75">
      <c r="A312" s="162"/>
      <c r="B312" s="193"/>
      <c r="C312" s="162"/>
      <c r="D312" s="102"/>
      <c r="E312" s="102" t="s">
        <v>247</v>
      </c>
      <c r="F312" s="150" t="s">
        <v>16</v>
      </c>
      <c r="G312" s="112">
        <v>0</v>
      </c>
      <c r="H312" s="112">
        <v>3192.4307</v>
      </c>
      <c r="I312" s="107">
        <f t="shared" si="70"/>
        <v>3192.4307</v>
      </c>
      <c r="J312" s="112">
        <v>0</v>
      </c>
      <c r="K312" s="112">
        <v>2868.6555</v>
      </c>
      <c r="L312" s="107">
        <f t="shared" si="69"/>
        <v>2868.6555</v>
      </c>
      <c r="M312" s="155">
        <f t="shared" si="66"/>
        <v>89.85803513291611</v>
      </c>
    </row>
    <row r="313" spans="1:13" ht="75">
      <c r="A313" s="162"/>
      <c r="B313" s="162" t="s">
        <v>169</v>
      </c>
      <c r="C313" s="162"/>
      <c r="D313" s="102"/>
      <c r="E313" s="102"/>
      <c r="F313" s="150" t="s">
        <v>344</v>
      </c>
      <c r="G313" s="112">
        <f>G314</f>
        <v>366.41838</v>
      </c>
      <c r="H313" s="112">
        <f>H314</f>
        <v>9252.14902</v>
      </c>
      <c r="I313" s="107">
        <f t="shared" si="70"/>
        <v>9618.5674</v>
      </c>
      <c r="J313" s="112">
        <f>J314</f>
        <v>366.41838</v>
      </c>
      <c r="K313" s="112">
        <f>K314</f>
        <v>9252.14902</v>
      </c>
      <c r="L313" s="107">
        <f t="shared" si="69"/>
        <v>9618.5674</v>
      </c>
      <c r="M313" s="155">
        <f t="shared" si="66"/>
        <v>100</v>
      </c>
    </row>
    <row r="314" spans="1:13" ht="37.5">
      <c r="A314" s="162"/>
      <c r="B314" s="193"/>
      <c r="C314" s="162" t="s">
        <v>172</v>
      </c>
      <c r="D314" s="102"/>
      <c r="E314" s="102"/>
      <c r="F314" s="150" t="s">
        <v>173</v>
      </c>
      <c r="G314" s="112">
        <f>G315+G320</f>
        <v>366.41838</v>
      </c>
      <c r="H314" s="112">
        <f>H315+H320</f>
        <v>9252.14902</v>
      </c>
      <c r="I314" s="107">
        <f t="shared" si="70"/>
        <v>9618.5674</v>
      </c>
      <c r="J314" s="112">
        <f>J315+J320</f>
        <v>366.41838</v>
      </c>
      <c r="K314" s="112">
        <f>K315+K320</f>
        <v>9252.14902</v>
      </c>
      <c r="L314" s="107">
        <f t="shared" si="69"/>
        <v>9618.5674</v>
      </c>
      <c r="M314" s="155">
        <f t="shared" si="66"/>
        <v>100</v>
      </c>
    </row>
    <row r="315" spans="1:13" ht="93.75">
      <c r="A315" s="162"/>
      <c r="B315" s="193"/>
      <c r="C315" s="162"/>
      <c r="D315" s="102" t="s">
        <v>65</v>
      </c>
      <c r="E315" s="102"/>
      <c r="F315" s="150" t="s">
        <v>66</v>
      </c>
      <c r="G315" s="112">
        <f aca="true" t="shared" si="71" ref="G315:H318">G316</f>
        <v>366.41838</v>
      </c>
      <c r="H315" s="112">
        <f t="shared" si="71"/>
        <v>0</v>
      </c>
      <c r="I315" s="107">
        <f t="shared" si="70"/>
        <v>366.41838</v>
      </c>
      <c r="J315" s="112">
        <f aca="true" t="shared" si="72" ref="J315:K318">J316</f>
        <v>366.41838</v>
      </c>
      <c r="K315" s="112">
        <f t="shared" si="72"/>
        <v>0</v>
      </c>
      <c r="L315" s="107">
        <f t="shared" si="69"/>
        <v>366.41838</v>
      </c>
      <c r="M315" s="155">
        <f t="shared" si="66"/>
        <v>100</v>
      </c>
    </row>
    <row r="316" spans="1:13" ht="54" customHeight="1">
      <c r="A316" s="162"/>
      <c r="B316" s="193"/>
      <c r="C316" s="162"/>
      <c r="D316" s="102" t="s">
        <v>67</v>
      </c>
      <c r="E316" s="102"/>
      <c r="F316" s="150" t="s">
        <v>68</v>
      </c>
      <c r="G316" s="112">
        <f t="shared" si="71"/>
        <v>366.41838</v>
      </c>
      <c r="H316" s="112">
        <f t="shared" si="71"/>
        <v>0</v>
      </c>
      <c r="I316" s="107">
        <f t="shared" si="70"/>
        <v>366.41838</v>
      </c>
      <c r="J316" s="112">
        <f t="shared" si="72"/>
        <v>366.41838</v>
      </c>
      <c r="K316" s="112">
        <f t="shared" si="72"/>
        <v>0</v>
      </c>
      <c r="L316" s="107">
        <f t="shared" si="69"/>
        <v>366.41838</v>
      </c>
      <c r="M316" s="155">
        <f t="shared" si="66"/>
        <v>100</v>
      </c>
    </row>
    <row r="317" spans="1:13" ht="37.5">
      <c r="A317" s="162"/>
      <c r="B317" s="193"/>
      <c r="C317" s="162"/>
      <c r="D317" s="102" t="s">
        <v>69</v>
      </c>
      <c r="E317" s="102"/>
      <c r="F317" s="150" t="s">
        <v>70</v>
      </c>
      <c r="G317" s="112">
        <f t="shared" si="71"/>
        <v>366.41838</v>
      </c>
      <c r="H317" s="112">
        <f t="shared" si="71"/>
        <v>0</v>
      </c>
      <c r="I317" s="107">
        <f t="shared" si="70"/>
        <v>366.41838</v>
      </c>
      <c r="J317" s="112">
        <f t="shared" si="72"/>
        <v>366.41838</v>
      </c>
      <c r="K317" s="112">
        <f t="shared" si="72"/>
        <v>0</v>
      </c>
      <c r="L317" s="107">
        <f t="shared" si="69"/>
        <v>366.41838</v>
      </c>
      <c r="M317" s="155">
        <f t="shared" si="66"/>
        <v>100</v>
      </c>
    </row>
    <row r="318" spans="1:13" ht="18.75">
      <c r="A318" s="162"/>
      <c r="B318" s="193"/>
      <c r="C318" s="162"/>
      <c r="D318" s="102"/>
      <c r="E318" s="156" t="s">
        <v>166</v>
      </c>
      <c r="F318" s="150" t="s">
        <v>150</v>
      </c>
      <c r="G318" s="112">
        <f t="shared" si="71"/>
        <v>366.41838</v>
      </c>
      <c r="H318" s="112">
        <f t="shared" si="71"/>
        <v>0</v>
      </c>
      <c r="I318" s="107">
        <f t="shared" si="70"/>
        <v>366.41838</v>
      </c>
      <c r="J318" s="112">
        <f t="shared" si="72"/>
        <v>366.41838</v>
      </c>
      <c r="K318" s="112">
        <f t="shared" si="72"/>
        <v>0</v>
      </c>
      <c r="L318" s="107">
        <f t="shared" si="69"/>
        <v>366.41838</v>
      </c>
      <c r="M318" s="155">
        <f t="shared" si="66"/>
        <v>100</v>
      </c>
    </row>
    <row r="319" spans="1:13" ht="18.75">
      <c r="A319" s="162"/>
      <c r="B319" s="193"/>
      <c r="C319" s="162"/>
      <c r="D319" s="102"/>
      <c r="E319" s="156" t="s">
        <v>167</v>
      </c>
      <c r="F319" s="150" t="s">
        <v>168</v>
      </c>
      <c r="G319" s="112">
        <v>366.41838</v>
      </c>
      <c r="H319" s="112">
        <v>0</v>
      </c>
      <c r="I319" s="107">
        <f t="shared" si="70"/>
        <v>366.41838</v>
      </c>
      <c r="J319" s="112">
        <v>366.41838</v>
      </c>
      <c r="K319" s="112">
        <v>0</v>
      </c>
      <c r="L319" s="107">
        <f t="shared" si="69"/>
        <v>366.41838</v>
      </c>
      <c r="M319" s="155">
        <f t="shared" si="66"/>
        <v>100</v>
      </c>
    </row>
    <row r="320" spans="1:13" ht="56.25">
      <c r="A320" s="162"/>
      <c r="B320" s="193"/>
      <c r="C320" s="162"/>
      <c r="D320" s="102" t="s">
        <v>464</v>
      </c>
      <c r="E320" s="102"/>
      <c r="F320" s="150" t="s">
        <v>468</v>
      </c>
      <c r="G320" s="112">
        <f>G321</f>
        <v>0</v>
      </c>
      <c r="H320" s="112">
        <f>H321</f>
        <v>9252.14902</v>
      </c>
      <c r="I320" s="107">
        <f t="shared" si="70"/>
        <v>9252.14902</v>
      </c>
      <c r="J320" s="112">
        <f>J321</f>
        <v>0</v>
      </c>
      <c r="K320" s="112">
        <f>K321</f>
        <v>9252.14902</v>
      </c>
      <c r="L320" s="107">
        <f t="shared" si="69"/>
        <v>9252.14902</v>
      </c>
      <c r="M320" s="155">
        <f t="shared" si="66"/>
        <v>100</v>
      </c>
    </row>
    <row r="321" spans="1:13" ht="18.75">
      <c r="A321" s="162"/>
      <c r="B321" s="193"/>
      <c r="C321" s="162"/>
      <c r="D321" s="102" t="s">
        <v>465</v>
      </c>
      <c r="E321" s="102"/>
      <c r="F321" s="150" t="s">
        <v>466</v>
      </c>
      <c r="G321" s="112">
        <f>G322+G325</f>
        <v>0</v>
      </c>
      <c r="H321" s="112">
        <f>H322+H325</f>
        <v>9252.14902</v>
      </c>
      <c r="I321" s="107">
        <f t="shared" si="70"/>
        <v>9252.14902</v>
      </c>
      <c r="J321" s="112">
        <f>J322+J325</f>
        <v>0</v>
      </c>
      <c r="K321" s="112">
        <f>K322+K325</f>
        <v>9252.14902</v>
      </c>
      <c r="L321" s="107">
        <f t="shared" si="69"/>
        <v>9252.14902</v>
      </c>
      <c r="M321" s="155">
        <f t="shared" si="66"/>
        <v>100</v>
      </c>
    </row>
    <row r="322" spans="1:13" ht="56.25">
      <c r="A322" s="162"/>
      <c r="B322" s="193"/>
      <c r="C322" s="162"/>
      <c r="D322" s="183" t="s">
        <v>480</v>
      </c>
      <c r="E322" s="167"/>
      <c r="F322" s="215" t="s">
        <v>353</v>
      </c>
      <c r="G322" s="112">
        <f>G323</f>
        <v>0</v>
      </c>
      <c r="H322" s="112">
        <f>H323</f>
        <v>8058.24902</v>
      </c>
      <c r="I322" s="107">
        <f t="shared" si="70"/>
        <v>8058.24902</v>
      </c>
      <c r="J322" s="112">
        <f>J323</f>
        <v>0</v>
      </c>
      <c r="K322" s="112">
        <f>K323</f>
        <v>8058.24902</v>
      </c>
      <c r="L322" s="107">
        <f t="shared" si="69"/>
        <v>8058.24902</v>
      </c>
      <c r="M322" s="155">
        <f t="shared" si="66"/>
        <v>100</v>
      </c>
    </row>
    <row r="323" spans="1:13" ht="18.75">
      <c r="A323" s="162"/>
      <c r="B323" s="193"/>
      <c r="C323" s="162"/>
      <c r="D323" s="183"/>
      <c r="E323" s="156" t="s">
        <v>166</v>
      </c>
      <c r="F323" s="150" t="s">
        <v>150</v>
      </c>
      <c r="G323" s="112">
        <f>G324</f>
        <v>0</v>
      </c>
      <c r="H323" s="112">
        <f>H324</f>
        <v>8058.24902</v>
      </c>
      <c r="I323" s="107">
        <f t="shared" si="70"/>
        <v>8058.24902</v>
      </c>
      <c r="J323" s="112">
        <f>J324</f>
        <v>0</v>
      </c>
      <c r="K323" s="112">
        <f>K324</f>
        <v>8058.24902</v>
      </c>
      <c r="L323" s="107">
        <f t="shared" si="69"/>
        <v>8058.24902</v>
      </c>
      <c r="M323" s="155">
        <f t="shared" si="66"/>
        <v>100</v>
      </c>
    </row>
    <row r="324" spans="1:13" ht="18.75">
      <c r="A324" s="162"/>
      <c r="B324" s="193"/>
      <c r="C324" s="162"/>
      <c r="D324" s="183"/>
      <c r="E324" s="156" t="s">
        <v>167</v>
      </c>
      <c r="F324" s="150" t="s">
        <v>168</v>
      </c>
      <c r="G324" s="112">
        <v>0</v>
      </c>
      <c r="H324" s="112">
        <v>8058.24902</v>
      </c>
      <c r="I324" s="107">
        <f t="shared" si="70"/>
        <v>8058.24902</v>
      </c>
      <c r="J324" s="112">
        <v>0</v>
      </c>
      <c r="K324" s="112">
        <v>8058.24902</v>
      </c>
      <c r="L324" s="107">
        <f t="shared" si="69"/>
        <v>8058.24902</v>
      </c>
      <c r="M324" s="155">
        <f t="shared" si="66"/>
        <v>100</v>
      </c>
    </row>
    <row r="325" spans="1:13" ht="127.5" customHeight="1">
      <c r="A325" s="162"/>
      <c r="B325" s="193"/>
      <c r="C325" s="162"/>
      <c r="D325" s="183" t="s">
        <v>475</v>
      </c>
      <c r="E325" s="156"/>
      <c r="F325" s="215" t="s">
        <v>530</v>
      </c>
      <c r="G325" s="112">
        <f>G326</f>
        <v>0</v>
      </c>
      <c r="H325" s="112">
        <f>H326</f>
        <v>1193.9</v>
      </c>
      <c r="I325" s="107">
        <f t="shared" si="70"/>
        <v>1193.9</v>
      </c>
      <c r="J325" s="112">
        <f>J326</f>
        <v>0</v>
      </c>
      <c r="K325" s="112">
        <f>K326</f>
        <v>1193.9</v>
      </c>
      <c r="L325" s="107">
        <f t="shared" si="69"/>
        <v>1193.9</v>
      </c>
      <c r="M325" s="155">
        <f t="shared" si="66"/>
        <v>100</v>
      </c>
    </row>
    <row r="326" spans="1:13" ht="18.75">
      <c r="A326" s="162"/>
      <c r="B326" s="193"/>
      <c r="C326" s="162"/>
      <c r="D326" s="183"/>
      <c r="E326" s="156" t="s">
        <v>166</v>
      </c>
      <c r="F326" s="150" t="s">
        <v>150</v>
      </c>
      <c r="G326" s="112">
        <f>G327</f>
        <v>0</v>
      </c>
      <c r="H326" s="112">
        <f>H327</f>
        <v>1193.9</v>
      </c>
      <c r="I326" s="107">
        <f t="shared" si="70"/>
        <v>1193.9</v>
      </c>
      <c r="J326" s="112">
        <f>J327</f>
        <v>0</v>
      </c>
      <c r="K326" s="112">
        <f>K327</f>
        <v>1193.9</v>
      </c>
      <c r="L326" s="107">
        <f t="shared" si="69"/>
        <v>1193.9</v>
      </c>
      <c r="M326" s="155">
        <f t="shared" si="66"/>
        <v>100</v>
      </c>
    </row>
    <row r="327" spans="1:13" ht="18.75">
      <c r="A327" s="162"/>
      <c r="B327" s="193"/>
      <c r="C327" s="162"/>
      <c r="D327" s="102"/>
      <c r="E327" s="156" t="s">
        <v>167</v>
      </c>
      <c r="F327" s="150" t="s">
        <v>168</v>
      </c>
      <c r="G327" s="112">
        <v>0</v>
      </c>
      <c r="H327" s="112">
        <v>1193.9</v>
      </c>
      <c r="I327" s="107">
        <f t="shared" si="70"/>
        <v>1193.9</v>
      </c>
      <c r="J327" s="112">
        <v>0</v>
      </c>
      <c r="K327" s="112">
        <v>1193.9</v>
      </c>
      <c r="L327" s="107">
        <f t="shared" si="69"/>
        <v>1193.9</v>
      </c>
      <c r="M327" s="155">
        <f t="shared" si="66"/>
        <v>100</v>
      </c>
    </row>
    <row r="328" spans="1:13" ht="72.75" customHeight="1">
      <c r="A328" s="193" t="s">
        <v>236</v>
      </c>
      <c r="B328" s="193"/>
      <c r="C328" s="193"/>
      <c r="D328" s="141"/>
      <c r="E328" s="141"/>
      <c r="F328" s="205" t="s">
        <v>265</v>
      </c>
      <c r="G328" s="106">
        <f>G329+G523</f>
        <v>89162.69934</v>
      </c>
      <c r="H328" s="114">
        <f>H329+H523</f>
        <v>195293.45736000003</v>
      </c>
      <c r="I328" s="106">
        <f aca="true" t="shared" si="73" ref="I328:I335">SUM(G328:H328)</f>
        <v>284456.15670000005</v>
      </c>
      <c r="J328" s="106">
        <f>J329+J523</f>
        <v>89005.77593</v>
      </c>
      <c r="K328" s="114">
        <f>K329+K523</f>
        <v>194749.96952</v>
      </c>
      <c r="L328" s="106">
        <f t="shared" si="69"/>
        <v>283755.74545000005</v>
      </c>
      <c r="M328" s="194">
        <f t="shared" si="66"/>
        <v>99.75377180858888</v>
      </c>
    </row>
    <row r="329" spans="1:13" ht="18.75">
      <c r="A329" s="196"/>
      <c r="B329" s="162" t="s">
        <v>185</v>
      </c>
      <c r="C329" s="162"/>
      <c r="D329" s="102"/>
      <c r="E329" s="102"/>
      <c r="F329" s="150" t="s">
        <v>186</v>
      </c>
      <c r="G329" s="107">
        <f>G330+G375+G488+G468</f>
        <v>89162.69934</v>
      </c>
      <c r="H329" s="107">
        <f>H330+H375+H488+H468</f>
        <v>174228.35736000002</v>
      </c>
      <c r="I329" s="107">
        <f t="shared" si="73"/>
        <v>263391.0567</v>
      </c>
      <c r="J329" s="107">
        <f>J330+J375+J488+J468</f>
        <v>89005.77593</v>
      </c>
      <c r="K329" s="107">
        <f>K330+K375+K488+K468</f>
        <v>173940.59587000002</v>
      </c>
      <c r="L329" s="107">
        <f t="shared" si="69"/>
        <v>262946.3718</v>
      </c>
      <c r="M329" s="155">
        <f t="shared" si="66"/>
        <v>99.83116932458854</v>
      </c>
    </row>
    <row r="330" spans="1:13" ht="18.75">
      <c r="A330" s="196"/>
      <c r="B330" s="162"/>
      <c r="C330" s="162" t="s">
        <v>136</v>
      </c>
      <c r="D330" s="102"/>
      <c r="E330" s="102"/>
      <c r="F330" s="150" t="s">
        <v>237</v>
      </c>
      <c r="G330" s="107">
        <f>G331+G349</f>
        <v>16275.73213</v>
      </c>
      <c r="H330" s="108">
        <f>H331+H349</f>
        <v>32428.80622</v>
      </c>
      <c r="I330" s="107">
        <f t="shared" si="73"/>
        <v>48704.53835</v>
      </c>
      <c r="J330" s="107">
        <f>J331+J349</f>
        <v>16146.915980000002</v>
      </c>
      <c r="K330" s="108">
        <f>K331+K349</f>
        <v>32377.37078</v>
      </c>
      <c r="L330" s="107">
        <f t="shared" si="69"/>
        <v>48524.28676</v>
      </c>
      <c r="M330" s="155">
        <f t="shared" si="66"/>
        <v>99.62990802067627</v>
      </c>
    </row>
    <row r="331" spans="1:13" ht="56.25">
      <c r="A331" s="196"/>
      <c r="B331" s="162"/>
      <c r="C331" s="162"/>
      <c r="D331" s="102" t="s">
        <v>355</v>
      </c>
      <c r="E331" s="102"/>
      <c r="F331" s="150" t="s">
        <v>356</v>
      </c>
      <c r="G331" s="107">
        <f>G332+G345</f>
        <v>16275.73213</v>
      </c>
      <c r="H331" s="108">
        <f>H332+H340</f>
        <v>0</v>
      </c>
      <c r="I331" s="107">
        <f t="shared" si="73"/>
        <v>16275.73213</v>
      </c>
      <c r="J331" s="107">
        <f>J332+J345</f>
        <v>16146.915980000002</v>
      </c>
      <c r="K331" s="108">
        <f>K332+K340</f>
        <v>0</v>
      </c>
      <c r="L331" s="107">
        <f t="shared" si="69"/>
        <v>16146.915980000002</v>
      </c>
      <c r="M331" s="155">
        <f t="shared" si="66"/>
        <v>99.20853852243881</v>
      </c>
    </row>
    <row r="332" spans="1:13" ht="37.5">
      <c r="A332" s="196"/>
      <c r="B332" s="162"/>
      <c r="C332" s="162"/>
      <c r="D332" s="102" t="s">
        <v>357</v>
      </c>
      <c r="E332" s="102"/>
      <c r="F332" s="150" t="s">
        <v>354</v>
      </c>
      <c r="G332" s="107">
        <f>G333+G340</f>
        <v>11499.324</v>
      </c>
      <c r="H332" s="108">
        <f>H333</f>
        <v>0</v>
      </c>
      <c r="I332" s="107">
        <f t="shared" si="73"/>
        <v>11499.324</v>
      </c>
      <c r="J332" s="107">
        <f>J333+J340</f>
        <v>11372.379910000001</v>
      </c>
      <c r="K332" s="108">
        <f>K333</f>
        <v>0</v>
      </c>
      <c r="L332" s="107">
        <f t="shared" si="69"/>
        <v>11372.379910000001</v>
      </c>
      <c r="M332" s="155">
        <f t="shared" si="66"/>
        <v>98.89607345614404</v>
      </c>
    </row>
    <row r="333" spans="1:13" ht="37.5">
      <c r="A333" s="196"/>
      <c r="B333" s="162"/>
      <c r="C333" s="162"/>
      <c r="D333" s="102" t="s">
        <v>358</v>
      </c>
      <c r="E333" s="102"/>
      <c r="F333" s="150" t="s">
        <v>359</v>
      </c>
      <c r="G333" s="107">
        <f>G336+G334+G338</f>
        <v>8829.504</v>
      </c>
      <c r="H333" s="107">
        <f>H336+H334+H338</f>
        <v>0</v>
      </c>
      <c r="I333" s="107">
        <f t="shared" si="73"/>
        <v>8829.504</v>
      </c>
      <c r="J333" s="107">
        <f>J336+J334+J338</f>
        <v>8763.103210000001</v>
      </c>
      <c r="K333" s="107">
        <f>K336+K334+K338</f>
        <v>0</v>
      </c>
      <c r="L333" s="107">
        <f t="shared" si="69"/>
        <v>8763.103210000001</v>
      </c>
      <c r="M333" s="155">
        <f t="shared" si="66"/>
        <v>99.24796692996571</v>
      </c>
    </row>
    <row r="334" spans="1:13" ht="111" customHeight="1">
      <c r="A334" s="196"/>
      <c r="B334" s="162"/>
      <c r="C334" s="162"/>
      <c r="D334" s="102"/>
      <c r="E334" s="102" t="s">
        <v>139</v>
      </c>
      <c r="F334" s="150" t="s">
        <v>899</v>
      </c>
      <c r="G334" s="107">
        <f>G335</f>
        <v>11.688</v>
      </c>
      <c r="H334" s="107">
        <f>H335</f>
        <v>0</v>
      </c>
      <c r="I334" s="107">
        <f t="shared" si="73"/>
        <v>11.688</v>
      </c>
      <c r="J334" s="107">
        <f>J335</f>
        <v>11.688</v>
      </c>
      <c r="K334" s="107">
        <f>K335</f>
        <v>0</v>
      </c>
      <c r="L334" s="107">
        <f t="shared" si="69"/>
        <v>11.688</v>
      </c>
      <c r="M334" s="155">
        <f t="shared" si="66"/>
        <v>100</v>
      </c>
    </row>
    <row r="335" spans="1:13" ht="37.5">
      <c r="A335" s="196"/>
      <c r="B335" s="162"/>
      <c r="C335" s="162"/>
      <c r="D335" s="102"/>
      <c r="E335" s="102" t="s">
        <v>232</v>
      </c>
      <c r="F335" s="150" t="s">
        <v>233</v>
      </c>
      <c r="G335" s="107">
        <v>11.688</v>
      </c>
      <c r="H335" s="107">
        <v>0</v>
      </c>
      <c r="I335" s="107">
        <f t="shared" si="73"/>
        <v>11.688</v>
      </c>
      <c r="J335" s="107">
        <v>11.688</v>
      </c>
      <c r="K335" s="107">
        <v>0</v>
      </c>
      <c r="L335" s="107">
        <f t="shared" si="69"/>
        <v>11.688</v>
      </c>
      <c r="M335" s="155">
        <f t="shared" si="66"/>
        <v>100</v>
      </c>
    </row>
    <row r="336" spans="1:13" ht="38.25" customHeight="1">
      <c r="A336" s="196"/>
      <c r="B336" s="162"/>
      <c r="C336" s="162"/>
      <c r="D336" s="102"/>
      <c r="E336" s="102" t="s">
        <v>143</v>
      </c>
      <c r="F336" s="150" t="s">
        <v>14</v>
      </c>
      <c r="G336" s="107">
        <f>G337</f>
        <v>8764.53485</v>
      </c>
      <c r="H336" s="108">
        <f>H337</f>
        <v>0</v>
      </c>
      <c r="I336" s="112">
        <f>G336+H336</f>
        <v>8764.53485</v>
      </c>
      <c r="J336" s="107">
        <f>J337</f>
        <v>8698.13406</v>
      </c>
      <c r="K336" s="108">
        <f>K337</f>
        <v>0</v>
      </c>
      <c r="L336" s="112">
        <f>J336+K336</f>
        <v>8698.13406</v>
      </c>
      <c r="M336" s="155">
        <f t="shared" si="66"/>
        <v>99.24239231018632</v>
      </c>
    </row>
    <row r="337" spans="1:13" ht="56.25">
      <c r="A337" s="196"/>
      <c r="B337" s="162"/>
      <c r="C337" s="162"/>
      <c r="D337" s="102"/>
      <c r="E337" s="102" t="s">
        <v>145</v>
      </c>
      <c r="F337" s="150" t="s">
        <v>814</v>
      </c>
      <c r="G337" s="107">
        <v>8764.53485</v>
      </c>
      <c r="H337" s="112">
        <v>0</v>
      </c>
      <c r="I337" s="112">
        <f>G337+H337</f>
        <v>8764.53485</v>
      </c>
      <c r="J337" s="107">
        <v>8698.13406</v>
      </c>
      <c r="K337" s="112">
        <v>0</v>
      </c>
      <c r="L337" s="112">
        <f>J337+K337</f>
        <v>8698.13406</v>
      </c>
      <c r="M337" s="155">
        <f t="shared" si="66"/>
        <v>99.24239231018632</v>
      </c>
    </row>
    <row r="338" spans="1:13" ht="18.75">
      <c r="A338" s="196"/>
      <c r="B338" s="162"/>
      <c r="C338" s="162"/>
      <c r="D338" s="102"/>
      <c r="E338" s="102" t="s">
        <v>146</v>
      </c>
      <c r="F338" s="150" t="s">
        <v>147</v>
      </c>
      <c r="G338" s="107">
        <f>G339</f>
        <v>53.28115</v>
      </c>
      <c r="H338" s="107">
        <f>H339</f>
        <v>0</v>
      </c>
      <c r="I338" s="112">
        <f>G338+H338</f>
        <v>53.28115</v>
      </c>
      <c r="J338" s="107">
        <f>J339</f>
        <v>53.28115</v>
      </c>
      <c r="K338" s="107">
        <f>K339</f>
        <v>0</v>
      </c>
      <c r="L338" s="112">
        <f>J338+K338</f>
        <v>53.28115</v>
      </c>
      <c r="M338" s="155">
        <f t="shared" si="66"/>
        <v>100</v>
      </c>
    </row>
    <row r="339" spans="1:13" ht="18.75" customHeight="1">
      <c r="A339" s="196"/>
      <c r="B339" s="162"/>
      <c r="C339" s="162"/>
      <c r="D339" s="102"/>
      <c r="E339" s="102" t="s">
        <v>148</v>
      </c>
      <c r="F339" s="150" t="s">
        <v>17</v>
      </c>
      <c r="G339" s="107">
        <v>53.28115</v>
      </c>
      <c r="H339" s="112">
        <v>0</v>
      </c>
      <c r="I339" s="112">
        <f>G339+H339</f>
        <v>53.28115</v>
      </c>
      <c r="J339" s="107">
        <v>53.28115</v>
      </c>
      <c r="K339" s="112">
        <v>0</v>
      </c>
      <c r="L339" s="112">
        <f>J339+K339</f>
        <v>53.28115</v>
      </c>
      <c r="M339" s="155">
        <f t="shared" si="66"/>
        <v>100</v>
      </c>
    </row>
    <row r="340" spans="1:13" ht="56.25">
      <c r="A340" s="196"/>
      <c r="B340" s="162"/>
      <c r="C340" s="162"/>
      <c r="D340" s="102" t="s">
        <v>361</v>
      </c>
      <c r="E340" s="102"/>
      <c r="F340" s="150" t="s">
        <v>360</v>
      </c>
      <c r="G340" s="107">
        <f>G341+G343</f>
        <v>2669.8199999999997</v>
      </c>
      <c r="H340" s="108">
        <f>H341+H343</f>
        <v>0</v>
      </c>
      <c r="I340" s="107">
        <f>SUM(G340:H340)</f>
        <v>2669.8199999999997</v>
      </c>
      <c r="J340" s="107">
        <f>J341+J343</f>
        <v>2609.2767000000003</v>
      </c>
      <c r="K340" s="108">
        <f>K341+K343</f>
        <v>0</v>
      </c>
      <c r="L340" s="107">
        <f>SUM(J340:K340)</f>
        <v>2609.2767000000003</v>
      </c>
      <c r="M340" s="155">
        <f t="shared" si="66"/>
        <v>97.73230779603122</v>
      </c>
    </row>
    <row r="341" spans="1:13" ht="36" customHeight="1">
      <c r="A341" s="196"/>
      <c r="B341" s="162"/>
      <c r="C341" s="162"/>
      <c r="D341" s="102"/>
      <c r="E341" s="102" t="s">
        <v>143</v>
      </c>
      <c r="F341" s="150" t="s">
        <v>14</v>
      </c>
      <c r="G341" s="107">
        <f>G342</f>
        <v>2370.207</v>
      </c>
      <c r="H341" s="108">
        <f>H342</f>
        <v>0</v>
      </c>
      <c r="I341" s="112">
        <f>G341+H341</f>
        <v>2370.207</v>
      </c>
      <c r="J341" s="107">
        <f>J342</f>
        <v>2310.4837</v>
      </c>
      <c r="K341" s="108">
        <f>K342</f>
        <v>0</v>
      </c>
      <c r="L341" s="112">
        <f>J341+K341</f>
        <v>2310.4837</v>
      </c>
      <c r="M341" s="155">
        <f t="shared" si="66"/>
        <v>97.48024961532897</v>
      </c>
    </row>
    <row r="342" spans="1:13" ht="56.25">
      <c r="A342" s="196"/>
      <c r="B342" s="162"/>
      <c r="C342" s="162"/>
      <c r="D342" s="102"/>
      <c r="E342" s="102" t="s">
        <v>145</v>
      </c>
      <c r="F342" s="150" t="s">
        <v>814</v>
      </c>
      <c r="G342" s="107">
        <v>2370.207</v>
      </c>
      <c r="H342" s="112">
        <v>0</v>
      </c>
      <c r="I342" s="112">
        <f>G342+H342</f>
        <v>2370.207</v>
      </c>
      <c r="J342" s="107">
        <v>2310.4837</v>
      </c>
      <c r="K342" s="112">
        <v>0</v>
      </c>
      <c r="L342" s="112">
        <f>J342+K342</f>
        <v>2310.4837</v>
      </c>
      <c r="M342" s="155">
        <f t="shared" si="66"/>
        <v>97.48024961532897</v>
      </c>
    </row>
    <row r="343" spans="1:13" ht="18.75">
      <c r="A343" s="196"/>
      <c r="B343" s="162"/>
      <c r="C343" s="162"/>
      <c r="D343" s="102"/>
      <c r="E343" s="102" t="s">
        <v>146</v>
      </c>
      <c r="F343" s="150" t="s">
        <v>147</v>
      </c>
      <c r="G343" s="107">
        <f>G344</f>
        <v>299.613</v>
      </c>
      <c r="H343" s="108">
        <f>H344</f>
        <v>0</v>
      </c>
      <c r="I343" s="112">
        <f aca="true" t="shared" si="74" ref="I343:I348">G343+H343</f>
        <v>299.613</v>
      </c>
      <c r="J343" s="107">
        <f>J344</f>
        <v>298.793</v>
      </c>
      <c r="K343" s="108">
        <f>K344</f>
        <v>0</v>
      </c>
      <c r="L343" s="112">
        <f aca="true" t="shared" si="75" ref="L343:L348">J343+K343</f>
        <v>298.793</v>
      </c>
      <c r="M343" s="155">
        <f t="shared" si="66"/>
        <v>99.72631361122515</v>
      </c>
    </row>
    <row r="344" spans="1:13" ht="17.25" customHeight="1">
      <c r="A344" s="196"/>
      <c r="B344" s="162"/>
      <c r="C344" s="162"/>
      <c r="D344" s="102"/>
      <c r="E344" s="102" t="s">
        <v>148</v>
      </c>
      <c r="F344" s="150" t="s">
        <v>17</v>
      </c>
      <c r="G344" s="107">
        <v>299.613</v>
      </c>
      <c r="H344" s="108">
        <v>0</v>
      </c>
      <c r="I344" s="112">
        <f t="shared" si="74"/>
        <v>299.613</v>
      </c>
      <c r="J344" s="107">
        <v>298.793</v>
      </c>
      <c r="K344" s="108">
        <v>0</v>
      </c>
      <c r="L344" s="112">
        <f t="shared" si="75"/>
        <v>298.793</v>
      </c>
      <c r="M344" s="155">
        <f t="shared" si="66"/>
        <v>99.72631361122515</v>
      </c>
    </row>
    <row r="345" spans="1:13" ht="56.25">
      <c r="A345" s="196"/>
      <c r="B345" s="162"/>
      <c r="C345" s="162"/>
      <c r="D345" s="102" t="s">
        <v>833</v>
      </c>
      <c r="E345" s="102"/>
      <c r="F345" s="150" t="s">
        <v>309</v>
      </c>
      <c r="G345" s="107">
        <f aca="true" t="shared" si="76" ref="G345:K347">G346</f>
        <v>4776.40813</v>
      </c>
      <c r="H345" s="108">
        <f t="shared" si="76"/>
        <v>0</v>
      </c>
      <c r="I345" s="112">
        <f t="shared" si="74"/>
        <v>4776.40813</v>
      </c>
      <c r="J345" s="107">
        <f t="shared" si="76"/>
        <v>4774.53607</v>
      </c>
      <c r="K345" s="108">
        <f t="shared" si="76"/>
        <v>0</v>
      </c>
      <c r="L345" s="112">
        <f t="shared" si="75"/>
        <v>4774.53607</v>
      </c>
      <c r="M345" s="155">
        <f t="shared" si="66"/>
        <v>99.96080611310742</v>
      </c>
    </row>
    <row r="346" spans="1:13" ht="56.25">
      <c r="A346" s="196"/>
      <c r="B346" s="162"/>
      <c r="C346" s="162"/>
      <c r="D346" s="102" t="s">
        <v>834</v>
      </c>
      <c r="E346" s="102"/>
      <c r="F346" s="150" t="s">
        <v>35</v>
      </c>
      <c r="G346" s="107">
        <f t="shared" si="76"/>
        <v>4776.40813</v>
      </c>
      <c r="H346" s="108">
        <f t="shared" si="76"/>
        <v>0</v>
      </c>
      <c r="I346" s="112">
        <f t="shared" si="74"/>
        <v>4776.40813</v>
      </c>
      <c r="J346" s="107">
        <f t="shared" si="76"/>
        <v>4774.53607</v>
      </c>
      <c r="K346" s="108">
        <f t="shared" si="76"/>
        <v>0</v>
      </c>
      <c r="L346" s="112">
        <f t="shared" si="75"/>
        <v>4774.53607</v>
      </c>
      <c r="M346" s="155">
        <f t="shared" si="66"/>
        <v>99.96080611310742</v>
      </c>
    </row>
    <row r="347" spans="1:13" ht="39" customHeight="1">
      <c r="A347" s="196"/>
      <c r="B347" s="162"/>
      <c r="C347" s="162"/>
      <c r="D347" s="102"/>
      <c r="E347" s="102" t="s">
        <v>143</v>
      </c>
      <c r="F347" s="150" t="s">
        <v>14</v>
      </c>
      <c r="G347" s="107">
        <f t="shared" si="76"/>
        <v>4776.40813</v>
      </c>
      <c r="H347" s="108">
        <f t="shared" si="76"/>
        <v>0</v>
      </c>
      <c r="I347" s="112">
        <f t="shared" si="74"/>
        <v>4776.40813</v>
      </c>
      <c r="J347" s="107">
        <f t="shared" si="76"/>
        <v>4774.53607</v>
      </c>
      <c r="K347" s="108">
        <f t="shared" si="76"/>
        <v>0</v>
      </c>
      <c r="L347" s="112">
        <f t="shared" si="75"/>
        <v>4774.53607</v>
      </c>
      <c r="M347" s="155">
        <f t="shared" si="66"/>
        <v>99.96080611310742</v>
      </c>
    </row>
    <row r="348" spans="1:13" ht="56.25">
      <c r="A348" s="196"/>
      <c r="B348" s="162"/>
      <c r="C348" s="162"/>
      <c r="D348" s="102"/>
      <c r="E348" s="102" t="s">
        <v>145</v>
      </c>
      <c r="F348" s="150" t="s">
        <v>15</v>
      </c>
      <c r="G348" s="107">
        <v>4776.40813</v>
      </c>
      <c r="H348" s="108">
        <v>0</v>
      </c>
      <c r="I348" s="112">
        <f t="shared" si="74"/>
        <v>4776.40813</v>
      </c>
      <c r="J348" s="107">
        <v>4774.53607</v>
      </c>
      <c r="K348" s="108">
        <v>0</v>
      </c>
      <c r="L348" s="112">
        <f t="shared" si="75"/>
        <v>4774.53607</v>
      </c>
      <c r="M348" s="155">
        <f t="shared" si="66"/>
        <v>99.96080611310742</v>
      </c>
    </row>
    <row r="349" spans="1:13" ht="56.25">
      <c r="A349" s="196"/>
      <c r="B349" s="162"/>
      <c r="C349" s="162"/>
      <c r="D349" s="102" t="s">
        <v>464</v>
      </c>
      <c r="E349" s="102"/>
      <c r="F349" s="150" t="s">
        <v>468</v>
      </c>
      <c r="G349" s="107">
        <f>G350</f>
        <v>0</v>
      </c>
      <c r="H349" s="108">
        <f>H350+H371</f>
        <v>32428.80622</v>
      </c>
      <c r="I349" s="107">
        <f>SUM(G349:H349)</f>
        <v>32428.80622</v>
      </c>
      <c r="J349" s="107">
        <f>J350</f>
        <v>0</v>
      </c>
      <c r="K349" s="108">
        <f>K350+K371</f>
        <v>32377.37078</v>
      </c>
      <c r="L349" s="107">
        <f>SUM(J349:K349)</f>
        <v>32377.37078</v>
      </c>
      <c r="M349" s="155">
        <f t="shared" si="66"/>
        <v>99.84138965939401</v>
      </c>
    </row>
    <row r="350" spans="1:13" ht="18.75">
      <c r="A350" s="196"/>
      <c r="B350" s="162"/>
      <c r="C350" s="162"/>
      <c r="D350" s="102" t="s">
        <v>465</v>
      </c>
      <c r="E350" s="102"/>
      <c r="F350" s="150" t="s">
        <v>466</v>
      </c>
      <c r="G350" s="107">
        <f>G354+G361+G366</f>
        <v>0</v>
      </c>
      <c r="H350" s="108">
        <f>H354+H361+H366+H351</f>
        <v>31928.80622</v>
      </c>
      <c r="I350" s="107">
        <f>SUM(G350:H350)</f>
        <v>31928.80622</v>
      </c>
      <c r="J350" s="107">
        <f>J354+J361+J366</f>
        <v>0</v>
      </c>
      <c r="K350" s="108">
        <f>K354+K361+K366+K351</f>
        <v>31877.37078</v>
      </c>
      <c r="L350" s="107">
        <f>SUM(J350:K350)</f>
        <v>31877.37078</v>
      </c>
      <c r="M350" s="155">
        <f t="shared" si="66"/>
        <v>99.83890584682186</v>
      </c>
    </row>
    <row r="351" spans="1:13" ht="75">
      <c r="A351" s="196"/>
      <c r="B351" s="162"/>
      <c r="C351" s="162"/>
      <c r="D351" s="102" t="s">
        <v>818</v>
      </c>
      <c r="E351" s="102"/>
      <c r="F351" s="150" t="s">
        <v>819</v>
      </c>
      <c r="G351" s="112">
        <f aca="true" t="shared" si="77" ref="G351:K352">G352</f>
        <v>0</v>
      </c>
      <c r="H351" s="112">
        <f t="shared" si="77"/>
        <v>1507.20622</v>
      </c>
      <c r="I351" s="107">
        <f>SUM(G351:H351)</f>
        <v>1507.20622</v>
      </c>
      <c r="J351" s="112">
        <f>J352</f>
        <v>0</v>
      </c>
      <c r="K351" s="112">
        <f>K352</f>
        <v>1507.20622</v>
      </c>
      <c r="L351" s="107">
        <f>SUM(J351:K351)</f>
        <v>1507.20622</v>
      </c>
      <c r="M351" s="155">
        <f t="shared" si="66"/>
        <v>100</v>
      </c>
    </row>
    <row r="352" spans="1:13" ht="37.5" customHeight="1">
      <c r="A352" s="196"/>
      <c r="B352" s="162"/>
      <c r="C352" s="162"/>
      <c r="D352" s="102"/>
      <c r="E352" s="102" t="s">
        <v>143</v>
      </c>
      <c r="F352" s="150" t="s">
        <v>14</v>
      </c>
      <c r="G352" s="107">
        <f t="shared" si="77"/>
        <v>0</v>
      </c>
      <c r="H352" s="108">
        <f t="shared" si="77"/>
        <v>1507.20622</v>
      </c>
      <c r="I352" s="112">
        <f>G352+H352</f>
        <v>1507.20622</v>
      </c>
      <c r="J352" s="107">
        <f t="shared" si="77"/>
        <v>0</v>
      </c>
      <c r="K352" s="108">
        <f t="shared" si="77"/>
        <v>1507.20622</v>
      </c>
      <c r="L352" s="112">
        <f>J352+K352</f>
        <v>1507.20622</v>
      </c>
      <c r="M352" s="155">
        <f t="shared" si="66"/>
        <v>100</v>
      </c>
    </row>
    <row r="353" spans="1:13" ht="56.25">
      <c r="A353" s="196"/>
      <c r="B353" s="162"/>
      <c r="C353" s="162"/>
      <c r="D353" s="102"/>
      <c r="E353" s="102" t="s">
        <v>145</v>
      </c>
      <c r="F353" s="150" t="s">
        <v>15</v>
      </c>
      <c r="G353" s="107">
        <v>0</v>
      </c>
      <c r="H353" s="108">
        <v>1507.20622</v>
      </c>
      <c r="I353" s="112">
        <f>G353+H353</f>
        <v>1507.20622</v>
      </c>
      <c r="J353" s="107">
        <v>0</v>
      </c>
      <c r="K353" s="108">
        <v>1507.20622</v>
      </c>
      <c r="L353" s="112">
        <f>J353+K353</f>
        <v>1507.20622</v>
      </c>
      <c r="M353" s="155">
        <f t="shared" si="66"/>
        <v>100</v>
      </c>
    </row>
    <row r="354" spans="1:13" ht="93.75">
      <c r="A354" s="196"/>
      <c r="B354" s="162"/>
      <c r="C354" s="162"/>
      <c r="D354" s="102" t="s">
        <v>486</v>
      </c>
      <c r="E354" s="102"/>
      <c r="F354" s="150" t="s">
        <v>238</v>
      </c>
      <c r="G354" s="112">
        <f>G355+G359+G357</f>
        <v>0</v>
      </c>
      <c r="H354" s="109">
        <f>H355+H359+H357</f>
        <v>161</v>
      </c>
      <c r="I354" s="107">
        <f>SUM(G354:H354)</f>
        <v>161</v>
      </c>
      <c r="J354" s="112">
        <f>J355+J359+J357</f>
        <v>0</v>
      </c>
      <c r="K354" s="109">
        <f>K355+K359+K357</f>
        <v>150.77397</v>
      </c>
      <c r="L354" s="107">
        <f>SUM(J354:K354)</f>
        <v>150.77397</v>
      </c>
      <c r="M354" s="155">
        <f t="shared" si="66"/>
        <v>93.64842857142857</v>
      </c>
    </row>
    <row r="355" spans="1:13" ht="131.25">
      <c r="A355" s="196"/>
      <c r="B355" s="162"/>
      <c r="C355" s="162"/>
      <c r="D355" s="102"/>
      <c r="E355" s="102" t="s">
        <v>139</v>
      </c>
      <c r="F355" s="150" t="s">
        <v>11</v>
      </c>
      <c r="G355" s="112">
        <f>G356</f>
        <v>0</v>
      </c>
      <c r="H355" s="109">
        <f>H356</f>
        <v>14.8</v>
      </c>
      <c r="I355" s="107">
        <f>SUM(G355:H355)</f>
        <v>14.8</v>
      </c>
      <c r="J355" s="112">
        <f>J356</f>
        <v>0</v>
      </c>
      <c r="K355" s="109">
        <f>K356</f>
        <v>10.07554</v>
      </c>
      <c r="L355" s="107">
        <f>SUM(J355:K355)</f>
        <v>10.07554</v>
      </c>
      <c r="M355" s="155">
        <f t="shared" si="66"/>
        <v>68.07797297297297</v>
      </c>
    </row>
    <row r="356" spans="1:13" ht="33.75" customHeight="1">
      <c r="A356" s="196"/>
      <c r="B356" s="162"/>
      <c r="C356" s="162"/>
      <c r="D356" s="102"/>
      <c r="E356" s="102" t="s">
        <v>232</v>
      </c>
      <c r="F356" s="150" t="s">
        <v>233</v>
      </c>
      <c r="G356" s="112"/>
      <c r="H356" s="109">
        <v>14.8</v>
      </c>
      <c r="I356" s="107">
        <f>SUM(G356:H356)</f>
        <v>14.8</v>
      </c>
      <c r="J356" s="112"/>
      <c r="K356" s="109">
        <v>10.07554</v>
      </c>
      <c r="L356" s="107">
        <f>SUM(J356:K356)</f>
        <v>10.07554</v>
      </c>
      <c r="M356" s="155">
        <f t="shared" si="66"/>
        <v>68.07797297297297</v>
      </c>
    </row>
    <row r="357" spans="1:13" ht="35.25" customHeight="1">
      <c r="A357" s="196"/>
      <c r="B357" s="162"/>
      <c r="C357" s="162"/>
      <c r="D357" s="102"/>
      <c r="E357" s="102" t="s">
        <v>143</v>
      </c>
      <c r="F357" s="150" t="s">
        <v>14</v>
      </c>
      <c r="G357" s="107">
        <f>G358</f>
        <v>0</v>
      </c>
      <c r="H357" s="108">
        <f>H358</f>
        <v>2.2</v>
      </c>
      <c r="I357" s="112">
        <f>G357+H357</f>
        <v>2.2</v>
      </c>
      <c r="J357" s="107">
        <f>J358</f>
        <v>0</v>
      </c>
      <c r="K357" s="108">
        <f>K358</f>
        <v>0.10287</v>
      </c>
      <c r="L357" s="112">
        <f>J357+K357</f>
        <v>0.10287</v>
      </c>
      <c r="M357" s="155">
        <f t="shared" si="66"/>
        <v>4.675909090909091</v>
      </c>
    </row>
    <row r="358" spans="1:13" ht="56.25">
      <c r="A358" s="196"/>
      <c r="B358" s="162"/>
      <c r="C358" s="162"/>
      <c r="D358" s="102"/>
      <c r="E358" s="102" t="s">
        <v>145</v>
      </c>
      <c r="F358" s="150" t="s">
        <v>814</v>
      </c>
      <c r="G358" s="107"/>
      <c r="H358" s="112">
        <v>2.2</v>
      </c>
      <c r="I358" s="112">
        <f>G358+H358</f>
        <v>2.2</v>
      </c>
      <c r="J358" s="107"/>
      <c r="K358" s="112">
        <v>0.10287</v>
      </c>
      <c r="L358" s="112">
        <f>J358+K358</f>
        <v>0.10287</v>
      </c>
      <c r="M358" s="155">
        <f t="shared" si="66"/>
        <v>4.675909090909091</v>
      </c>
    </row>
    <row r="359" spans="1:13" ht="37.5">
      <c r="A359" s="196"/>
      <c r="B359" s="162"/>
      <c r="C359" s="162"/>
      <c r="D359" s="102"/>
      <c r="E359" s="102" t="s">
        <v>191</v>
      </c>
      <c r="F359" s="150" t="s">
        <v>239</v>
      </c>
      <c r="G359" s="112">
        <f>G360</f>
        <v>0</v>
      </c>
      <c r="H359" s="109">
        <f>H360</f>
        <v>144</v>
      </c>
      <c r="I359" s="107">
        <f>SUM(G359:H359)</f>
        <v>144</v>
      </c>
      <c r="J359" s="112">
        <f>J360</f>
        <v>0</v>
      </c>
      <c r="K359" s="109">
        <f>K360</f>
        <v>140.59556</v>
      </c>
      <c r="L359" s="107">
        <f>SUM(J359:K359)</f>
        <v>140.59556</v>
      </c>
      <c r="M359" s="155">
        <f t="shared" si="66"/>
        <v>97.63580555555555</v>
      </c>
    </row>
    <row r="360" spans="1:13" ht="56.25">
      <c r="A360" s="196"/>
      <c r="B360" s="162"/>
      <c r="C360" s="162"/>
      <c r="D360" s="102"/>
      <c r="E360" s="102" t="s">
        <v>193</v>
      </c>
      <c r="F360" s="150" t="s">
        <v>194</v>
      </c>
      <c r="G360" s="112"/>
      <c r="H360" s="112">
        <v>144</v>
      </c>
      <c r="I360" s="107">
        <f>SUM(G360:H360)</f>
        <v>144</v>
      </c>
      <c r="J360" s="112"/>
      <c r="K360" s="112">
        <v>140.59556</v>
      </c>
      <c r="L360" s="107">
        <f>SUM(J360:K360)</f>
        <v>140.59556</v>
      </c>
      <c r="M360" s="155">
        <f t="shared" si="66"/>
        <v>97.63580555555555</v>
      </c>
    </row>
    <row r="361" spans="1:13" ht="112.5" customHeight="1">
      <c r="A361" s="196"/>
      <c r="B361" s="162"/>
      <c r="C361" s="162"/>
      <c r="D361" s="102" t="s">
        <v>485</v>
      </c>
      <c r="E361" s="102"/>
      <c r="F361" s="150" t="s">
        <v>346</v>
      </c>
      <c r="G361" s="112">
        <f>G362+G364</f>
        <v>0</v>
      </c>
      <c r="H361" s="109">
        <f>H362+H364</f>
        <v>30202.5</v>
      </c>
      <c r="I361" s="107">
        <f>SUM(G361:H361)</f>
        <v>30202.5</v>
      </c>
      <c r="J361" s="112">
        <f>J362+J364</f>
        <v>0</v>
      </c>
      <c r="K361" s="109">
        <f>K362+K364</f>
        <v>30191.00702</v>
      </c>
      <c r="L361" s="107">
        <f>SUM(J361:K361)</f>
        <v>30191.00702</v>
      </c>
      <c r="M361" s="155">
        <f t="shared" si="66"/>
        <v>99.96194692492344</v>
      </c>
    </row>
    <row r="362" spans="1:13" ht="131.25">
      <c r="A362" s="196"/>
      <c r="B362" s="162"/>
      <c r="C362" s="162"/>
      <c r="D362" s="102"/>
      <c r="E362" s="102" t="s">
        <v>139</v>
      </c>
      <c r="F362" s="150" t="s">
        <v>11</v>
      </c>
      <c r="G362" s="112">
        <f>G363</f>
        <v>0</v>
      </c>
      <c r="H362" s="109">
        <f>H363</f>
        <v>29570.525</v>
      </c>
      <c r="I362" s="107">
        <f>SUM(G362:H362)</f>
        <v>29570.525</v>
      </c>
      <c r="J362" s="112">
        <f>J363</f>
        <v>0</v>
      </c>
      <c r="K362" s="109">
        <f>K363</f>
        <v>29564.66202</v>
      </c>
      <c r="L362" s="107">
        <f>SUM(J362:K362)</f>
        <v>29564.66202</v>
      </c>
      <c r="M362" s="155">
        <f t="shared" si="66"/>
        <v>99.98017289175623</v>
      </c>
    </row>
    <row r="363" spans="1:13" ht="33.75" customHeight="1">
      <c r="A363" s="196"/>
      <c r="B363" s="162"/>
      <c r="C363" s="162"/>
      <c r="D363" s="102"/>
      <c r="E363" s="102" t="s">
        <v>232</v>
      </c>
      <c r="F363" s="150" t="s">
        <v>233</v>
      </c>
      <c r="G363" s="112"/>
      <c r="H363" s="109">
        <v>29570.525</v>
      </c>
      <c r="I363" s="107">
        <f>SUM(G363:H363)</f>
        <v>29570.525</v>
      </c>
      <c r="J363" s="112"/>
      <c r="K363" s="109">
        <v>29564.66202</v>
      </c>
      <c r="L363" s="107">
        <f>SUM(J363:K363)</f>
        <v>29564.66202</v>
      </c>
      <c r="M363" s="155">
        <f t="shared" si="66"/>
        <v>99.98017289175623</v>
      </c>
    </row>
    <row r="364" spans="1:13" ht="32.25" customHeight="1">
      <c r="A364" s="196"/>
      <c r="B364" s="162"/>
      <c r="C364" s="162"/>
      <c r="D364" s="102"/>
      <c r="E364" s="102" t="s">
        <v>143</v>
      </c>
      <c r="F364" s="150" t="s">
        <v>14</v>
      </c>
      <c r="G364" s="107">
        <f>G365</f>
        <v>0</v>
      </c>
      <c r="H364" s="108">
        <f>H365</f>
        <v>631.975</v>
      </c>
      <c r="I364" s="112">
        <f>G364+H364</f>
        <v>631.975</v>
      </c>
      <c r="J364" s="107">
        <f>J365</f>
        <v>0</v>
      </c>
      <c r="K364" s="108">
        <f>K365</f>
        <v>626.345</v>
      </c>
      <c r="L364" s="112">
        <f>J364+K364</f>
        <v>626.345</v>
      </c>
      <c r="M364" s="155">
        <f t="shared" si="66"/>
        <v>99.10914197555283</v>
      </c>
    </row>
    <row r="365" spans="1:13" ht="56.25">
      <c r="A365" s="196"/>
      <c r="B365" s="162"/>
      <c r="C365" s="162"/>
      <c r="D365" s="102"/>
      <c r="E365" s="102" t="s">
        <v>145</v>
      </c>
      <c r="F365" s="150" t="s">
        <v>814</v>
      </c>
      <c r="G365" s="107"/>
      <c r="H365" s="112">
        <v>631.975</v>
      </c>
      <c r="I365" s="112">
        <f>G365+H365</f>
        <v>631.975</v>
      </c>
      <c r="J365" s="107"/>
      <c r="K365" s="112">
        <v>626.345</v>
      </c>
      <c r="L365" s="112">
        <f>J365+K365</f>
        <v>626.345</v>
      </c>
      <c r="M365" s="155">
        <f t="shared" si="66"/>
        <v>99.10914197555283</v>
      </c>
    </row>
    <row r="366" spans="1:13" ht="73.5" customHeight="1">
      <c r="A366" s="196"/>
      <c r="B366" s="162"/>
      <c r="C366" s="162"/>
      <c r="D366" s="102" t="s">
        <v>478</v>
      </c>
      <c r="E366" s="102"/>
      <c r="F366" s="150" t="s">
        <v>376</v>
      </c>
      <c r="G366" s="109">
        <f>G367+G369</f>
        <v>0</v>
      </c>
      <c r="H366" s="109">
        <f>H367+H369</f>
        <v>58.1</v>
      </c>
      <c r="I366" s="107">
        <f aca="true" t="shared" si="78" ref="I366:I376">SUM(G366:H366)</f>
        <v>58.1</v>
      </c>
      <c r="J366" s="109">
        <f>J367+J369</f>
        <v>0</v>
      </c>
      <c r="K366" s="109">
        <f>K367+K369</f>
        <v>28.38357</v>
      </c>
      <c r="L366" s="107">
        <f aca="true" t="shared" si="79" ref="L366:L380">SUM(J366:K366)</f>
        <v>28.38357</v>
      </c>
      <c r="M366" s="155">
        <f t="shared" si="66"/>
        <v>48.85296041308089</v>
      </c>
    </row>
    <row r="367" spans="1:13" ht="111" customHeight="1">
      <c r="A367" s="196"/>
      <c r="B367" s="162"/>
      <c r="C367" s="162"/>
      <c r="D367" s="102"/>
      <c r="E367" s="102" t="s">
        <v>139</v>
      </c>
      <c r="F367" s="150" t="s">
        <v>899</v>
      </c>
      <c r="G367" s="112">
        <f>G368</f>
        <v>0</v>
      </c>
      <c r="H367" s="109">
        <f>H368</f>
        <v>57.2</v>
      </c>
      <c r="I367" s="107">
        <f t="shared" si="78"/>
        <v>57.2</v>
      </c>
      <c r="J367" s="112">
        <f>J368</f>
        <v>0</v>
      </c>
      <c r="K367" s="109">
        <f>K368</f>
        <v>28.38357</v>
      </c>
      <c r="L367" s="107">
        <f t="shared" si="79"/>
        <v>28.38357</v>
      </c>
      <c r="M367" s="155">
        <f t="shared" si="66"/>
        <v>49.62162587412587</v>
      </c>
    </row>
    <row r="368" spans="1:13" ht="37.5">
      <c r="A368" s="196"/>
      <c r="B368" s="162"/>
      <c r="C368" s="162"/>
      <c r="D368" s="102"/>
      <c r="E368" s="102" t="s">
        <v>232</v>
      </c>
      <c r="F368" s="150" t="s">
        <v>233</v>
      </c>
      <c r="G368" s="112">
        <v>0</v>
      </c>
      <c r="H368" s="109">
        <v>57.2</v>
      </c>
      <c r="I368" s="107">
        <f t="shared" si="78"/>
        <v>57.2</v>
      </c>
      <c r="J368" s="112">
        <v>0</v>
      </c>
      <c r="K368" s="109">
        <v>28.38357</v>
      </c>
      <c r="L368" s="107">
        <f t="shared" si="79"/>
        <v>28.38357</v>
      </c>
      <c r="M368" s="155">
        <f t="shared" si="66"/>
        <v>49.62162587412587</v>
      </c>
    </row>
    <row r="369" spans="1:13" ht="35.25" customHeight="1">
      <c r="A369" s="196"/>
      <c r="B369" s="162"/>
      <c r="C369" s="162"/>
      <c r="D369" s="102"/>
      <c r="E369" s="102" t="s">
        <v>143</v>
      </c>
      <c r="F369" s="150" t="s">
        <v>14</v>
      </c>
      <c r="G369" s="112">
        <f>G370</f>
        <v>0</v>
      </c>
      <c r="H369" s="112">
        <f>H370</f>
        <v>0.9</v>
      </c>
      <c r="I369" s="107">
        <f t="shared" si="78"/>
        <v>0.9</v>
      </c>
      <c r="J369" s="112">
        <f>J370</f>
        <v>0</v>
      </c>
      <c r="K369" s="112">
        <f>K370</f>
        <v>0</v>
      </c>
      <c r="L369" s="107">
        <f t="shared" si="79"/>
        <v>0</v>
      </c>
      <c r="M369" s="155">
        <f aca="true" t="shared" si="80" ref="M369:M446">L369/I369*100</f>
        <v>0</v>
      </c>
    </row>
    <row r="370" spans="1:13" ht="56.25">
      <c r="A370" s="196"/>
      <c r="B370" s="162"/>
      <c r="C370" s="162"/>
      <c r="D370" s="102"/>
      <c r="E370" s="102" t="s">
        <v>145</v>
      </c>
      <c r="F370" s="150" t="s">
        <v>814</v>
      </c>
      <c r="G370" s="112">
        <v>0</v>
      </c>
      <c r="H370" s="109">
        <v>0.9</v>
      </c>
      <c r="I370" s="107">
        <f t="shared" si="78"/>
        <v>0.9</v>
      </c>
      <c r="J370" s="112">
        <v>0</v>
      </c>
      <c r="K370" s="109">
        <v>0</v>
      </c>
      <c r="L370" s="107">
        <f t="shared" si="79"/>
        <v>0</v>
      </c>
      <c r="M370" s="155">
        <f t="shared" si="80"/>
        <v>0</v>
      </c>
    </row>
    <row r="371" spans="1:13" ht="18.75">
      <c r="A371" s="196"/>
      <c r="B371" s="162"/>
      <c r="C371" s="162"/>
      <c r="D371" s="102" t="s">
        <v>498</v>
      </c>
      <c r="E371" s="102"/>
      <c r="F371" s="150" t="s">
        <v>502</v>
      </c>
      <c r="G371" s="109">
        <f aca="true" t="shared" si="81" ref="G371:H373">G372</f>
        <v>0</v>
      </c>
      <c r="H371" s="109">
        <f t="shared" si="81"/>
        <v>500</v>
      </c>
      <c r="I371" s="107">
        <f t="shared" si="78"/>
        <v>500</v>
      </c>
      <c r="J371" s="109">
        <f aca="true" t="shared" si="82" ref="J371:K373">J372</f>
        <v>0</v>
      </c>
      <c r="K371" s="109">
        <f t="shared" si="82"/>
        <v>500</v>
      </c>
      <c r="L371" s="107">
        <f t="shared" si="79"/>
        <v>500</v>
      </c>
      <c r="M371" s="155">
        <f t="shared" si="80"/>
        <v>100</v>
      </c>
    </row>
    <row r="372" spans="1:13" ht="56.25" customHeight="1">
      <c r="A372" s="196"/>
      <c r="B372" s="162"/>
      <c r="C372" s="162"/>
      <c r="D372" s="102" t="s">
        <v>877</v>
      </c>
      <c r="E372" s="102"/>
      <c r="F372" s="150" t="s">
        <v>878</v>
      </c>
      <c r="G372" s="109">
        <f t="shared" si="81"/>
        <v>0</v>
      </c>
      <c r="H372" s="109">
        <f t="shared" si="81"/>
        <v>500</v>
      </c>
      <c r="I372" s="107">
        <f t="shared" si="78"/>
        <v>500</v>
      </c>
      <c r="J372" s="109">
        <f t="shared" si="82"/>
        <v>0</v>
      </c>
      <c r="K372" s="109">
        <f t="shared" si="82"/>
        <v>500</v>
      </c>
      <c r="L372" s="107">
        <f t="shared" si="79"/>
        <v>500</v>
      </c>
      <c r="M372" s="155">
        <f t="shared" si="80"/>
        <v>100</v>
      </c>
    </row>
    <row r="373" spans="1:13" ht="34.5" customHeight="1">
      <c r="A373" s="196"/>
      <c r="B373" s="162"/>
      <c r="C373" s="162"/>
      <c r="D373" s="102"/>
      <c r="E373" s="102" t="s">
        <v>143</v>
      </c>
      <c r="F373" s="150" t="s">
        <v>14</v>
      </c>
      <c r="G373" s="109">
        <f t="shared" si="81"/>
        <v>0</v>
      </c>
      <c r="H373" s="109">
        <f t="shared" si="81"/>
        <v>500</v>
      </c>
      <c r="I373" s="107">
        <f t="shared" si="78"/>
        <v>500</v>
      </c>
      <c r="J373" s="109">
        <f t="shared" si="82"/>
        <v>0</v>
      </c>
      <c r="K373" s="109">
        <f t="shared" si="82"/>
        <v>500</v>
      </c>
      <c r="L373" s="107">
        <f t="shared" si="79"/>
        <v>500</v>
      </c>
      <c r="M373" s="155">
        <f t="shared" si="80"/>
        <v>100</v>
      </c>
    </row>
    <row r="374" spans="1:13" ht="56.25">
      <c r="A374" s="196"/>
      <c r="B374" s="162"/>
      <c r="C374" s="162"/>
      <c r="D374" s="102"/>
      <c r="E374" s="102" t="s">
        <v>145</v>
      </c>
      <c r="F374" s="150" t="s">
        <v>814</v>
      </c>
      <c r="G374" s="112"/>
      <c r="H374" s="109">
        <v>500</v>
      </c>
      <c r="I374" s="107">
        <f t="shared" si="78"/>
        <v>500</v>
      </c>
      <c r="J374" s="112"/>
      <c r="K374" s="109">
        <v>500</v>
      </c>
      <c r="L374" s="107">
        <f t="shared" si="79"/>
        <v>500</v>
      </c>
      <c r="M374" s="155">
        <f t="shared" si="80"/>
        <v>100</v>
      </c>
    </row>
    <row r="375" spans="1:13" ht="18.75">
      <c r="A375" s="196"/>
      <c r="B375" s="162"/>
      <c r="C375" s="162" t="s">
        <v>182</v>
      </c>
      <c r="D375" s="102"/>
      <c r="E375" s="102"/>
      <c r="F375" s="150" t="s">
        <v>187</v>
      </c>
      <c r="G375" s="107">
        <f>G376+G427+G406+G422</f>
        <v>65411.401209999996</v>
      </c>
      <c r="H375" s="107">
        <f>H376+H427+H406+H422</f>
        <v>140179.42614000003</v>
      </c>
      <c r="I375" s="107">
        <f t="shared" si="78"/>
        <v>205590.82735000004</v>
      </c>
      <c r="J375" s="107">
        <f>J376+J427+J406+J422</f>
        <v>65410.72521</v>
      </c>
      <c r="K375" s="107">
        <f>K376+K427+K406+K422</f>
        <v>139961.74583000003</v>
      </c>
      <c r="L375" s="107">
        <f t="shared" si="79"/>
        <v>205372.47104000003</v>
      </c>
      <c r="M375" s="155">
        <f t="shared" si="80"/>
        <v>99.89379083064426</v>
      </c>
    </row>
    <row r="376" spans="1:13" ht="56.25">
      <c r="A376" s="196"/>
      <c r="B376" s="162"/>
      <c r="C376" s="162"/>
      <c r="D376" s="102" t="s">
        <v>355</v>
      </c>
      <c r="E376" s="102"/>
      <c r="F376" s="150" t="s">
        <v>356</v>
      </c>
      <c r="G376" s="107">
        <f>G377+G389+G399</f>
        <v>65193.901209999996</v>
      </c>
      <c r="H376" s="108">
        <f>H377</f>
        <v>0</v>
      </c>
      <c r="I376" s="107">
        <f t="shared" si="78"/>
        <v>65193.901209999996</v>
      </c>
      <c r="J376" s="107">
        <f>J377+J389+J399</f>
        <v>65193.23521</v>
      </c>
      <c r="K376" s="108">
        <f>K377</f>
        <v>0</v>
      </c>
      <c r="L376" s="107">
        <f t="shared" si="79"/>
        <v>65193.23521</v>
      </c>
      <c r="M376" s="155">
        <f t="shared" si="80"/>
        <v>99.99897843205018</v>
      </c>
    </row>
    <row r="377" spans="1:13" ht="18.75">
      <c r="A377" s="196"/>
      <c r="B377" s="162"/>
      <c r="C377" s="162"/>
      <c r="D377" s="102" t="s">
        <v>362</v>
      </c>
      <c r="E377" s="102"/>
      <c r="F377" s="150" t="s">
        <v>363</v>
      </c>
      <c r="G377" s="112">
        <f>G378+G382</f>
        <v>31030.459000000003</v>
      </c>
      <c r="H377" s="109">
        <f>H378+H382</f>
        <v>0</v>
      </c>
      <c r="I377" s="107">
        <f>SUM(G377:H377)</f>
        <v>31030.459000000003</v>
      </c>
      <c r="J377" s="112">
        <f>J378+J382</f>
        <v>31030.459000000003</v>
      </c>
      <c r="K377" s="109">
        <f>K378+K382</f>
        <v>0</v>
      </c>
      <c r="L377" s="107">
        <f t="shared" si="79"/>
        <v>31030.459000000003</v>
      </c>
      <c r="M377" s="155">
        <f t="shared" si="80"/>
        <v>100</v>
      </c>
    </row>
    <row r="378" spans="1:13" ht="56.25">
      <c r="A378" s="196"/>
      <c r="B378" s="162"/>
      <c r="C378" s="162"/>
      <c r="D378" s="102" t="s">
        <v>364</v>
      </c>
      <c r="E378" s="102"/>
      <c r="F378" s="150" t="s">
        <v>371</v>
      </c>
      <c r="G378" s="112">
        <f>G379</f>
        <v>7668.008</v>
      </c>
      <c r="H378" s="109">
        <f>H379</f>
        <v>0</v>
      </c>
      <c r="I378" s="107">
        <f>SUM(G378:H378)</f>
        <v>7668.008</v>
      </c>
      <c r="J378" s="112">
        <f>J379</f>
        <v>7668.008</v>
      </c>
      <c r="K378" s="109">
        <f>K379</f>
        <v>0</v>
      </c>
      <c r="L378" s="107">
        <f t="shared" si="79"/>
        <v>7668.008</v>
      </c>
      <c r="M378" s="155">
        <f t="shared" si="80"/>
        <v>100</v>
      </c>
    </row>
    <row r="379" spans="1:13" ht="56.25">
      <c r="A379" s="196"/>
      <c r="B379" s="162"/>
      <c r="C379" s="162"/>
      <c r="D379" s="102"/>
      <c r="E379" s="102" t="s">
        <v>198</v>
      </c>
      <c r="F379" s="150" t="s">
        <v>340</v>
      </c>
      <c r="G379" s="112">
        <f>G380+G381</f>
        <v>7668.008</v>
      </c>
      <c r="H379" s="109">
        <f>H380+H381</f>
        <v>0</v>
      </c>
      <c r="I379" s="107">
        <f>SUM(G379:H379)</f>
        <v>7668.008</v>
      </c>
      <c r="J379" s="112">
        <f>J380+J381</f>
        <v>7668.008</v>
      </c>
      <c r="K379" s="109">
        <f>K380+K381</f>
        <v>0</v>
      </c>
      <c r="L379" s="107">
        <f t="shared" si="79"/>
        <v>7668.008</v>
      </c>
      <c r="M379" s="155">
        <f t="shared" si="80"/>
        <v>100</v>
      </c>
    </row>
    <row r="380" spans="1:13" ht="18.75">
      <c r="A380" s="196"/>
      <c r="B380" s="162"/>
      <c r="C380" s="162"/>
      <c r="D380" s="102"/>
      <c r="E380" s="102" t="s">
        <v>200</v>
      </c>
      <c r="F380" s="150" t="s">
        <v>201</v>
      </c>
      <c r="G380" s="112">
        <v>3611.421</v>
      </c>
      <c r="H380" s="109">
        <v>0</v>
      </c>
      <c r="I380" s="107">
        <f>SUM(G380:H380)</f>
        <v>3611.421</v>
      </c>
      <c r="J380" s="112">
        <v>3611.421</v>
      </c>
      <c r="K380" s="109">
        <v>0</v>
      </c>
      <c r="L380" s="107">
        <f t="shared" si="79"/>
        <v>3611.421</v>
      </c>
      <c r="M380" s="155">
        <f t="shared" si="80"/>
        <v>100</v>
      </c>
    </row>
    <row r="381" spans="1:13" ht="18.75">
      <c r="A381" s="196"/>
      <c r="B381" s="162"/>
      <c r="C381" s="162"/>
      <c r="D381" s="102"/>
      <c r="E381" s="102" t="s">
        <v>202</v>
      </c>
      <c r="F381" s="150" t="s">
        <v>203</v>
      </c>
      <c r="G381" s="112">
        <v>4056.587</v>
      </c>
      <c r="H381" s="109">
        <v>0</v>
      </c>
      <c r="I381" s="107">
        <f>SUM(G381:H381)</f>
        <v>4056.587</v>
      </c>
      <c r="J381" s="112">
        <v>4056.587</v>
      </c>
      <c r="K381" s="109">
        <v>0</v>
      </c>
      <c r="L381" s="107">
        <f aca="true" t="shared" si="83" ref="L381:L386">SUM(J381:K381)</f>
        <v>4056.587</v>
      </c>
      <c r="M381" s="155">
        <f t="shared" si="80"/>
        <v>100</v>
      </c>
    </row>
    <row r="382" spans="1:13" ht="75">
      <c r="A382" s="196"/>
      <c r="B382" s="162"/>
      <c r="C382" s="162"/>
      <c r="D382" s="102" t="s">
        <v>365</v>
      </c>
      <c r="E382" s="102"/>
      <c r="F382" s="150" t="s">
        <v>366</v>
      </c>
      <c r="G382" s="112">
        <f>G383+G385</f>
        <v>23362.451</v>
      </c>
      <c r="H382" s="109">
        <f>H385</f>
        <v>0</v>
      </c>
      <c r="I382" s="107">
        <f aca="true" t="shared" si="84" ref="I382:I392">SUM(G382:H382)</f>
        <v>23362.451</v>
      </c>
      <c r="J382" s="112">
        <f>J383+J385</f>
        <v>23362.451</v>
      </c>
      <c r="K382" s="109">
        <f>K385</f>
        <v>0</v>
      </c>
      <c r="L382" s="107">
        <f t="shared" si="83"/>
        <v>23362.451</v>
      </c>
      <c r="M382" s="155">
        <f t="shared" si="80"/>
        <v>100</v>
      </c>
    </row>
    <row r="383" spans="1:13" ht="36" customHeight="1">
      <c r="A383" s="196"/>
      <c r="B383" s="162"/>
      <c r="C383" s="162"/>
      <c r="D383" s="102"/>
      <c r="E383" s="102" t="s">
        <v>143</v>
      </c>
      <c r="F383" s="150" t="s">
        <v>14</v>
      </c>
      <c r="G383" s="107">
        <f>G384</f>
        <v>12.5</v>
      </c>
      <c r="H383" s="109"/>
      <c r="I383" s="107">
        <f t="shared" si="84"/>
        <v>12.5</v>
      </c>
      <c r="J383" s="107">
        <f>J384</f>
        <v>12.5</v>
      </c>
      <c r="K383" s="109"/>
      <c r="L383" s="107">
        <f t="shared" si="83"/>
        <v>12.5</v>
      </c>
      <c r="M383" s="155">
        <f t="shared" si="80"/>
        <v>100</v>
      </c>
    </row>
    <row r="384" spans="1:13" ht="56.25">
      <c r="A384" s="196"/>
      <c r="B384" s="162"/>
      <c r="C384" s="162"/>
      <c r="D384" s="102"/>
      <c r="E384" s="102" t="s">
        <v>145</v>
      </c>
      <c r="F384" s="150" t="s">
        <v>814</v>
      </c>
      <c r="G384" s="107">
        <v>12.5</v>
      </c>
      <c r="H384" s="109"/>
      <c r="I384" s="107">
        <f t="shared" si="84"/>
        <v>12.5</v>
      </c>
      <c r="J384" s="107">
        <v>12.5</v>
      </c>
      <c r="K384" s="109"/>
      <c r="L384" s="107">
        <f t="shared" si="83"/>
        <v>12.5</v>
      </c>
      <c r="M384" s="155">
        <f t="shared" si="80"/>
        <v>100</v>
      </c>
    </row>
    <row r="385" spans="1:13" ht="56.25">
      <c r="A385" s="196"/>
      <c r="B385" s="162"/>
      <c r="C385" s="162"/>
      <c r="D385" s="102"/>
      <c r="E385" s="102" t="s">
        <v>198</v>
      </c>
      <c r="F385" s="150" t="s">
        <v>340</v>
      </c>
      <c r="G385" s="112">
        <f>G386+G387</f>
        <v>23349.951</v>
      </c>
      <c r="H385" s="109">
        <f>H386</f>
        <v>0</v>
      </c>
      <c r="I385" s="107">
        <f t="shared" si="84"/>
        <v>23349.951</v>
      </c>
      <c r="J385" s="112">
        <f>J386+J387</f>
        <v>23349.951</v>
      </c>
      <c r="K385" s="109">
        <f>K386</f>
        <v>0</v>
      </c>
      <c r="L385" s="107">
        <f t="shared" si="83"/>
        <v>23349.951</v>
      </c>
      <c r="M385" s="155">
        <f t="shared" si="80"/>
        <v>100</v>
      </c>
    </row>
    <row r="386" spans="1:13" ht="18.75">
      <c r="A386" s="196"/>
      <c r="B386" s="162"/>
      <c r="C386" s="162"/>
      <c r="D386" s="102"/>
      <c r="E386" s="102" t="s">
        <v>200</v>
      </c>
      <c r="F386" s="150" t="s">
        <v>201</v>
      </c>
      <c r="G386" s="112">
        <v>13013.601</v>
      </c>
      <c r="H386" s="109">
        <v>0</v>
      </c>
      <c r="I386" s="107">
        <f t="shared" si="84"/>
        <v>13013.601</v>
      </c>
      <c r="J386" s="112">
        <v>13013.601</v>
      </c>
      <c r="K386" s="109">
        <v>0</v>
      </c>
      <c r="L386" s="107">
        <f t="shared" si="83"/>
        <v>13013.601</v>
      </c>
      <c r="M386" s="155">
        <f t="shared" si="80"/>
        <v>100</v>
      </c>
    </row>
    <row r="387" spans="1:13" ht="18.75">
      <c r="A387" s="196"/>
      <c r="B387" s="162"/>
      <c r="C387" s="162"/>
      <c r="D387" s="102"/>
      <c r="E387" s="102" t="s">
        <v>202</v>
      </c>
      <c r="F387" s="150" t="s">
        <v>203</v>
      </c>
      <c r="G387" s="112">
        <v>10336.35</v>
      </c>
      <c r="H387" s="112"/>
      <c r="I387" s="107">
        <f t="shared" si="84"/>
        <v>10336.35</v>
      </c>
      <c r="J387" s="112">
        <v>10336.35</v>
      </c>
      <c r="K387" s="112"/>
      <c r="L387" s="107">
        <f>SUM(J387:K387)</f>
        <v>10336.35</v>
      </c>
      <c r="M387" s="155">
        <f t="shared" si="80"/>
        <v>100</v>
      </c>
    </row>
    <row r="388" spans="1:13" ht="37.5">
      <c r="A388" s="196"/>
      <c r="B388" s="162"/>
      <c r="C388" s="162"/>
      <c r="D388" s="102"/>
      <c r="E388" s="102" t="s">
        <v>204</v>
      </c>
      <c r="F388" s="150" t="s">
        <v>205</v>
      </c>
      <c r="G388" s="112">
        <v>7850.661</v>
      </c>
      <c r="H388" s="112"/>
      <c r="I388" s="107">
        <f t="shared" si="84"/>
        <v>7850.661</v>
      </c>
      <c r="J388" s="112">
        <v>7850.661</v>
      </c>
      <c r="K388" s="112"/>
      <c r="L388" s="107">
        <f>SUM(J388:K388)</f>
        <v>7850.661</v>
      </c>
      <c r="M388" s="155">
        <f t="shared" si="80"/>
        <v>100</v>
      </c>
    </row>
    <row r="389" spans="1:13" ht="37.5">
      <c r="A389" s="196"/>
      <c r="B389" s="162"/>
      <c r="C389" s="162"/>
      <c r="D389" s="102" t="s">
        <v>367</v>
      </c>
      <c r="E389" s="102"/>
      <c r="F389" s="206" t="s">
        <v>370</v>
      </c>
      <c r="G389" s="107">
        <f>G390+G393+G396</f>
        <v>11485.493999999999</v>
      </c>
      <c r="H389" s="107">
        <f>H390+H393+H396</f>
        <v>0</v>
      </c>
      <c r="I389" s="107">
        <f t="shared" si="84"/>
        <v>11485.493999999999</v>
      </c>
      <c r="J389" s="107">
        <f>J390+J393+J396</f>
        <v>11485.493999999999</v>
      </c>
      <c r="K389" s="107">
        <f>K390+K393+K396</f>
        <v>0</v>
      </c>
      <c r="L389" s="107">
        <f aca="true" t="shared" si="85" ref="L389:L402">SUM(J389:K389)</f>
        <v>11485.493999999999</v>
      </c>
      <c r="M389" s="155">
        <f t="shared" si="80"/>
        <v>100</v>
      </c>
    </row>
    <row r="390" spans="1:13" ht="37.5">
      <c r="A390" s="196"/>
      <c r="B390" s="162"/>
      <c r="C390" s="162"/>
      <c r="D390" s="102" t="s">
        <v>368</v>
      </c>
      <c r="E390" s="102"/>
      <c r="F390" s="150" t="s">
        <v>369</v>
      </c>
      <c r="G390" s="107">
        <f>G391</f>
        <v>10650.024</v>
      </c>
      <c r="H390" s="108">
        <f>H393</f>
        <v>0</v>
      </c>
      <c r="I390" s="107">
        <f t="shared" si="84"/>
        <v>10650.024</v>
      </c>
      <c r="J390" s="107">
        <f>J391</f>
        <v>10650.024</v>
      </c>
      <c r="K390" s="108">
        <f>K393</f>
        <v>0</v>
      </c>
      <c r="L390" s="107">
        <f t="shared" si="85"/>
        <v>10650.024</v>
      </c>
      <c r="M390" s="155">
        <f t="shared" si="80"/>
        <v>100</v>
      </c>
    </row>
    <row r="391" spans="1:13" ht="56.25">
      <c r="A391" s="196"/>
      <c r="B391" s="162"/>
      <c r="C391" s="162"/>
      <c r="D391" s="102"/>
      <c r="E391" s="102" t="s">
        <v>198</v>
      </c>
      <c r="F391" s="150" t="s">
        <v>340</v>
      </c>
      <c r="G391" s="107">
        <f>G392</f>
        <v>10650.024</v>
      </c>
      <c r="H391" s="108">
        <f>H392</f>
        <v>0</v>
      </c>
      <c r="I391" s="107">
        <f t="shared" si="84"/>
        <v>10650.024</v>
      </c>
      <c r="J391" s="107">
        <f>J392</f>
        <v>10650.024</v>
      </c>
      <c r="K391" s="108">
        <f>K392</f>
        <v>0</v>
      </c>
      <c r="L391" s="107">
        <f t="shared" si="85"/>
        <v>10650.024</v>
      </c>
      <c r="M391" s="155">
        <f t="shared" si="80"/>
        <v>100</v>
      </c>
    </row>
    <row r="392" spans="1:13" ht="18.75">
      <c r="A392" s="196"/>
      <c r="B392" s="162"/>
      <c r="C392" s="162"/>
      <c r="D392" s="102"/>
      <c r="E392" s="102" t="s">
        <v>200</v>
      </c>
      <c r="F392" s="150" t="s">
        <v>201</v>
      </c>
      <c r="G392" s="107">
        <v>10650.024</v>
      </c>
      <c r="H392" s="108">
        <v>0</v>
      </c>
      <c r="I392" s="107">
        <f t="shared" si="84"/>
        <v>10650.024</v>
      </c>
      <c r="J392" s="107">
        <v>10650.024</v>
      </c>
      <c r="K392" s="108">
        <v>0</v>
      </c>
      <c r="L392" s="107">
        <f t="shared" si="85"/>
        <v>10650.024</v>
      </c>
      <c r="M392" s="155">
        <f t="shared" si="80"/>
        <v>100</v>
      </c>
    </row>
    <row r="393" spans="1:13" ht="56.25">
      <c r="A393" s="197"/>
      <c r="B393" s="162"/>
      <c r="C393" s="162"/>
      <c r="D393" s="102" t="s">
        <v>372</v>
      </c>
      <c r="E393" s="102"/>
      <c r="F393" s="150" t="s">
        <v>373</v>
      </c>
      <c r="G393" s="107">
        <f aca="true" t="shared" si="86" ref="G393:K394">G394</f>
        <v>585.47</v>
      </c>
      <c r="H393" s="108">
        <f t="shared" si="86"/>
        <v>0</v>
      </c>
      <c r="I393" s="107">
        <f aca="true" t="shared" si="87" ref="I393:I402">SUM(G393:H393)</f>
        <v>585.47</v>
      </c>
      <c r="J393" s="107">
        <f t="shared" si="86"/>
        <v>585.47</v>
      </c>
      <c r="K393" s="108">
        <f t="shared" si="86"/>
        <v>0</v>
      </c>
      <c r="L393" s="107">
        <f t="shared" si="85"/>
        <v>585.47</v>
      </c>
      <c r="M393" s="155">
        <f t="shared" si="80"/>
        <v>100</v>
      </c>
    </row>
    <row r="394" spans="1:13" ht="56.25">
      <c r="A394" s="197"/>
      <c r="B394" s="162"/>
      <c r="C394" s="162"/>
      <c r="D394" s="102"/>
      <c r="E394" s="102" t="s">
        <v>198</v>
      </c>
      <c r="F394" s="150" t="s">
        <v>340</v>
      </c>
      <c r="G394" s="107">
        <f t="shared" si="86"/>
        <v>585.47</v>
      </c>
      <c r="H394" s="108">
        <f t="shared" si="86"/>
        <v>0</v>
      </c>
      <c r="I394" s="107">
        <f t="shared" si="87"/>
        <v>585.47</v>
      </c>
      <c r="J394" s="107">
        <f t="shared" si="86"/>
        <v>585.47</v>
      </c>
      <c r="K394" s="108">
        <f t="shared" si="86"/>
        <v>0</v>
      </c>
      <c r="L394" s="107">
        <f t="shared" si="85"/>
        <v>585.47</v>
      </c>
      <c r="M394" s="155">
        <f t="shared" si="80"/>
        <v>100</v>
      </c>
    </row>
    <row r="395" spans="1:13" ht="18.75">
      <c r="A395" s="197"/>
      <c r="B395" s="162"/>
      <c r="C395" s="162"/>
      <c r="D395" s="102"/>
      <c r="E395" s="102" t="s">
        <v>200</v>
      </c>
      <c r="F395" s="150" t="s">
        <v>201</v>
      </c>
      <c r="G395" s="107">
        <v>585.47</v>
      </c>
      <c r="H395" s="108">
        <v>0</v>
      </c>
      <c r="I395" s="107">
        <f t="shared" si="87"/>
        <v>585.47</v>
      </c>
      <c r="J395" s="107">
        <v>585.47</v>
      </c>
      <c r="K395" s="108">
        <v>0</v>
      </c>
      <c r="L395" s="107">
        <f t="shared" si="85"/>
        <v>585.47</v>
      </c>
      <c r="M395" s="155">
        <f t="shared" si="80"/>
        <v>100</v>
      </c>
    </row>
    <row r="396" spans="1:13" ht="56.25">
      <c r="A396" s="197"/>
      <c r="B396" s="162"/>
      <c r="C396" s="162"/>
      <c r="D396" s="102" t="s">
        <v>389</v>
      </c>
      <c r="E396" s="102"/>
      <c r="F396" s="150" t="s">
        <v>390</v>
      </c>
      <c r="G396" s="107">
        <f aca="true" t="shared" si="88" ref="G396:K397">G397</f>
        <v>250</v>
      </c>
      <c r="H396" s="107">
        <f t="shared" si="88"/>
        <v>0</v>
      </c>
      <c r="I396" s="107">
        <f t="shared" si="87"/>
        <v>250</v>
      </c>
      <c r="J396" s="107">
        <f t="shared" si="88"/>
        <v>250</v>
      </c>
      <c r="K396" s="107">
        <f t="shared" si="88"/>
        <v>0</v>
      </c>
      <c r="L396" s="107">
        <f t="shared" si="85"/>
        <v>250</v>
      </c>
      <c r="M396" s="155">
        <f t="shared" si="80"/>
        <v>100</v>
      </c>
    </row>
    <row r="397" spans="1:13" ht="56.25">
      <c r="A397" s="197"/>
      <c r="B397" s="162"/>
      <c r="C397" s="162"/>
      <c r="D397" s="102"/>
      <c r="E397" s="102" t="s">
        <v>198</v>
      </c>
      <c r="F397" s="150" t="s">
        <v>340</v>
      </c>
      <c r="G397" s="107">
        <f t="shared" si="88"/>
        <v>250</v>
      </c>
      <c r="H397" s="107">
        <f t="shared" si="88"/>
        <v>0</v>
      </c>
      <c r="I397" s="107">
        <f t="shared" si="87"/>
        <v>250</v>
      </c>
      <c r="J397" s="107">
        <f t="shared" si="88"/>
        <v>250</v>
      </c>
      <c r="K397" s="107">
        <f t="shared" si="88"/>
        <v>0</v>
      </c>
      <c r="L397" s="107">
        <f t="shared" si="85"/>
        <v>250</v>
      </c>
      <c r="M397" s="155">
        <f t="shared" si="80"/>
        <v>100</v>
      </c>
    </row>
    <row r="398" spans="1:13" ht="18.75">
      <c r="A398" s="197"/>
      <c r="B398" s="162"/>
      <c r="C398" s="162"/>
      <c r="D398" s="102"/>
      <c r="E398" s="102" t="s">
        <v>200</v>
      </c>
      <c r="F398" s="150" t="s">
        <v>201</v>
      </c>
      <c r="G398" s="107">
        <v>250</v>
      </c>
      <c r="H398" s="107">
        <v>0</v>
      </c>
      <c r="I398" s="107">
        <f t="shared" si="87"/>
        <v>250</v>
      </c>
      <c r="J398" s="107">
        <v>250</v>
      </c>
      <c r="K398" s="107">
        <v>0</v>
      </c>
      <c r="L398" s="107">
        <f t="shared" si="85"/>
        <v>250</v>
      </c>
      <c r="M398" s="155">
        <f t="shared" si="80"/>
        <v>100</v>
      </c>
    </row>
    <row r="399" spans="1:13" ht="56.25">
      <c r="A399" s="197"/>
      <c r="B399" s="162"/>
      <c r="C399" s="162"/>
      <c r="D399" s="102" t="s">
        <v>833</v>
      </c>
      <c r="E399" s="102"/>
      <c r="F399" s="150" t="s">
        <v>309</v>
      </c>
      <c r="G399" s="107">
        <f>G400</f>
        <v>22677.94821</v>
      </c>
      <c r="H399" s="108">
        <f>H400</f>
        <v>0</v>
      </c>
      <c r="I399" s="107">
        <f t="shared" si="87"/>
        <v>22677.94821</v>
      </c>
      <c r="J399" s="107">
        <f>J400</f>
        <v>22677.282209999998</v>
      </c>
      <c r="K399" s="108">
        <f>K400</f>
        <v>0</v>
      </c>
      <c r="L399" s="107">
        <f t="shared" si="85"/>
        <v>22677.282209999998</v>
      </c>
      <c r="M399" s="155">
        <f t="shared" si="80"/>
        <v>99.9970632263826</v>
      </c>
    </row>
    <row r="400" spans="1:13" ht="56.25">
      <c r="A400" s="197"/>
      <c r="B400" s="162"/>
      <c r="C400" s="162"/>
      <c r="D400" s="102" t="s">
        <v>834</v>
      </c>
      <c r="E400" s="102"/>
      <c r="F400" s="150" t="s">
        <v>35</v>
      </c>
      <c r="G400" s="107">
        <f>G401+G403</f>
        <v>22677.94821</v>
      </c>
      <c r="H400" s="108">
        <f>H401+H403</f>
        <v>0</v>
      </c>
      <c r="I400" s="107">
        <f t="shared" si="87"/>
        <v>22677.94821</v>
      </c>
      <c r="J400" s="107">
        <f>J401+J403</f>
        <v>22677.282209999998</v>
      </c>
      <c r="K400" s="108">
        <f>K401+K403</f>
        <v>0</v>
      </c>
      <c r="L400" s="107">
        <f t="shared" si="85"/>
        <v>22677.282209999998</v>
      </c>
      <c r="M400" s="155">
        <f t="shared" si="80"/>
        <v>99.9970632263826</v>
      </c>
    </row>
    <row r="401" spans="1:13" ht="32.25" customHeight="1">
      <c r="A401" s="197"/>
      <c r="B401" s="162"/>
      <c r="C401" s="162"/>
      <c r="D401" s="102"/>
      <c r="E401" s="102" t="s">
        <v>143</v>
      </c>
      <c r="F401" s="150" t="s">
        <v>14</v>
      </c>
      <c r="G401" s="107">
        <f>G402</f>
        <v>690.176</v>
      </c>
      <c r="H401" s="108">
        <f>H402</f>
        <v>0</v>
      </c>
      <c r="I401" s="107">
        <f t="shared" si="87"/>
        <v>690.176</v>
      </c>
      <c r="J401" s="107">
        <f>J402</f>
        <v>689.51</v>
      </c>
      <c r="K401" s="108">
        <f>K402</f>
        <v>0</v>
      </c>
      <c r="L401" s="107">
        <f t="shared" si="85"/>
        <v>689.51</v>
      </c>
      <c r="M401" s="155">
        <f t="shared" si="80"/>
        <v>99.90350287462907</v>
      </c>
    </row>
    <row r="402" spans="1:13" ht="56.25">
      <c r="A402" s="197"/>
      <c r="B402" s="162"/>
      <c r="C402" s="162"/>
      <c r="D402" s="102"/>
      <c r="E402" s="102" t="s">
        <v>145</v>
      </c>
      <c r="F402" s="150" t="s">
        <v>814</v>
      </c>
      <c r="G402" s="107">
        <v>690.176</v>
      </c>
      <c r="H402" s="108">
        <v>0</v>
      </c>
      <c r="I402" s="107">
        <f t="shared" si="87"/>
        <v>690.176</v>
      </c>
      <c r="J402" s="107">
        <v>689.51</v>
      </c>
      <c r="K402" s="108">
        <v>0</v>
      </c>
      <c r="L402" s="107">
        <f t="shared" si="85"/>
        <v>689.51</v>
      </c>
      <c r="M402" s="155">
        <f t="shared" si="80"/>
        <v>99.90350287462907</v>
      </c>
    </row>
    <row r="403" spans="1:13" ht="56.25">
      <c r="A403" s="197"/>
      <c r="B403" s="162"/>
      <c r="C403" s="162"/>
      <c r="D403" s="102"/>
      <c r="E403" s="102" t="s">
        <v>198</v>
      </c>
      <c r="F403" s="150" t="s">
        <v>340</v>
      </c>
      <c r="G403" s="112">
        <f>G404+G405</f>
        <v>21987.77221</v>
      </c>
      <c r="H403" s="109">
        <f>H404+H405</f>
        <v>0</v>
      </c>
      <c r="I403" s="107">
        <f>SUM(G403:H403)</f>
        <v>21987.77221</v>
      </c>
      <c r="J403" s="112">
        <f>J404+J405</f>
        <v>21987.77221</v>
      </c>
      <c r="K403" s="109">
        <f>K404+K405</f>
        <v>0</v>
      </c>
      <c r="L403" s="107">
        <f>SUM(J403:K403)</f>
        <v>21987.77221</v>
      </c>
      <c r="M403" s="155">
        <f t="shared" si="80"/>
        <v>100</v>
      </c>
    </row>
    <row r="404" spans="1:13" ht="18.75">
      <c r="A404" s="197"/>
      <c r="B404" s="162"/>
      <c r="C404" s="162"/>
      <c r="D404" s="102"/>
      <c r="E404" s="102" t="s">
        <v>200</v>
      </c>
      <c r="F404" s="150" t="s">
        <v>201</v>
      </c>
      <c r="G404" s="107">
        <v>10129.65921</v>
      </c>
      <c r="H404" s="107">
        <v>0</v>
      </c>
      <c r="I404" s="107">
        <f>SUM(G404:H404)</f>
        <v>10129.65921</v>
      </c>
      <c r="J404" s="107">
        <v>10129.65921</v>
      </c>
      <c r="K404" s="107">
        <v>0</v>
      </c>
      <c r="L404" s="107">
        <f>SUM(J404:K404)</f>
        <v>10129.65921</v>
      </c>
      <c r="M404" s="155">
        <f t="shared" si="80"/>
        <v>100</v>
      </c>
    </row>
    <row r="405" spans="1:13" ht="18.75">
      <c r="A405" s="197"/>
      <c r="B405" s="162"/>
      <c r="C405" s="162"/>
      <c r="D405" s="102"/>
      <c r="E405" s="102" t="s">
        <v>202</v>
      </c>
      <c r="F405" s="150" t="s">
        <v>203</v>
      </c>
      <c r="G405" s="107">
        <v>11858.113</v>
      </c>
      <c r="H405" s="107">
        <v>0</v>
      </c>
      <c r="I405" s="107">
        <f>SUM(G405:H405)</f>
        <v>11858.113</v>
      </c>
      <c r="J405" s="107">
        <v>11858.113</v>
      </c>
      <c r="K405" s="107">
        <v>0</v>
      </c>
      <c r="L405" s="107">
        <f>SUM(J405:K405)</f>
        <v>11858.113</v>
      </c>
      <c r="M405" s="155">
        <f t="shared" si="80"/>
        <v>100</v>
      </c>
    </row>
    <row r="406" spans="1:13" ht="56.25">
      <c r="A406" s="197"/>
      <c r="B406" s="162"/>
      <c r="C406" s="162"/>
      <c r="D406" s="102" t="s">
        <v>410</v>
      </c>
      <c r="E406" s="164"/>
      <c r="F406" s="102" t="s">
        <v>413</v>
      </c>
      <c r="G406" s="107">
        <f>G407+G414+G418</f>
        <v>167.5</v>
      </c>
      <c r="H406" s="107">
        <f>H407+H414+H418</f>
        <v>0</v>
      </c>
      <c r="I406" s="107">
        <f aca="true" t="shared" si="89" ref="I406:I426">SUM(G406:H406)</f>
        <v>167.5</v>
      </c>
      <c r="J406" s="107">
        <f>J407+J414+J418</f>
        <v>167.49</v>
      </c>
      <c r="K406" s="107">
        <f>K407+K414+K418</f>
        <v>0</v>
      </c>
      <c r="L406" s="107">
        <f aca="true" t="shared" si="90" ref="L406:L427">SUM(J406:K406)</f>
        <v>167.49</v>
      </c>
      <c r="M406" s="155">
        <f aca="true" t="shared" si="91" ref="M406:M427">L406/I406*100</f>
        <v>99.99402985074627</v>
      </c>
    </row>
    <row r="407" spans="1:13" ht="37.5">
      <c r="A407" s="197"/>
      <c r="B407" s="162"/>
      <c r="C407" s="162"/>
      <c r="D407" s="102" t="s">
        <v>435</v>
      </c>
      <c r="E407" s="165"/>
      <c r="F407" s="150" t="s">
        <v>436</v>
      </c>
      <c r="G407" s="107">
        <f>G408</f>
        <v>100</v>
      </c>
      <c r="H407" s="107">
        <f>H408</f>
        <v>0</v>
      </c>
      <c r="I407" s="107">
        <f t="shared" si="89"/>
        <v>100</v>
      </c>
      <c r="J407" s="107">
        <f>J408</f>
        <v>99.99</v>
      </c>
      <c r="K407" s="107">
        <f>K408</f>
        <v>0</v>
      </c>
      <c r="L407" s="107">
        <f t="shared" si="90"/>
        <v>99.99</v>
      </c>
      <c r="M407" s="155">
        <f t="shared" si="91"/>
        <v>99.99</v>
      </c>
    </row>
    <row r="408" spans="1:13" ht="56.25">
      <c r="A408" s="197"/>
      <c r="B408" s="162"/>
      <c r="C408" s="162"/>
      <c r="D408" s="102" t="s">
        <v>440</v>
      </c>
      <c r="E408" s="165"/>
      <c r="F408" s="150" t="s">
        <v>394</v>
      </c>
      <c r="G408" s="107">
        <f>G411+G409</f>
        <v>100</v>
      </c>
      <c r="H408" s="107">
        <f>H411</f>
        <v>0</v>
      </c>
      <c r="I408" s="107">
        <f t="shared" si="89"/>
        <v>100</v>
      </c>
      <c r="J408" s="107">
        <f>J411+J409</f>
        <v>99.99</v>
      </c>
      <c r="K408" s="107">
        <f>K411</f>
        <v>0</v>
      </c>
      <c r="L408" s="107">
        <f t="shared" si="90"/>
        <v>99.99</v>
      </c>
      <c r="M408" s="155">
        <f t="shared" si="91"/>
        <v>99.99</v>
      </c>
    </row>
    <row r="409" spans="1:13" ht="34.5" customHeight="1">
      <c r="A409" s="197"/>
      <c r="B409" s="162"/>
      <c r="C409" s="162"/>
      <c r="D409" s="102"/>
      <c r="E409" s="102" t="s">
        <v>143</v>
      </c>
      <c r="F409" s="150" t="s">
        <v>14</v>
      </c>
      <c r="G409" s="107">
        <f>G410</f>
        <v>15</v>
      </c>
      <c r="H409" s="108">
        <f>H410</f>
        <v>0</v>
      </c>
      <c r="I409" s="107">
        <f t="shared" si="89"/>
        <v>15</v>
      </c>
      <c r="J409" s="107">
        <f>J410</f>
        <v>14.99</v>
      </c>
      <c r="K409" s="108">
        <f>K410</f>
        <v>0</v>
      </c>
      <c r="L409" s="107">
        <f t="shared" si="90"/>
        <v>14.99</v>
      </c>
      <c r="M409" s="155">
        <f t="shared" si="91"/>
        <v>99.93333333333332</v>
      </c>
    </row>
    <row r="410" spans="1:13" ht="56.25">
      <c r="A410" s="197"/>
      <c r="B410" s="162"/>
      <c r="C410" s="162"/>
      <c r="D410" s="102"/>
      <c r="E410" s="102" t="s">
        <v>145</v>
      </c>
      <c r="F410" s="150" t="s">
        <v>814</v>
      </c>
      <c r="G410" s="107">
        <v>15</v>
      </c>
      <c r="H410" s="108">
        <f>H411</f>
        <v>0</v>
      </c>
      <c r="I410" s="107">
        <f t="shared" si="89"/>
        <v>15</v>
      </c>
      <c r="J410" s="107">
        <v>14.99</v>
      </c>
      <c r="K410" s="108">
        <f>K411</f>
        <v>0</v>
      </c>
      <c r="L410" s="107">
        <f t="shared" si="90"/>
        <v>14.99</v>
      </c>
      <c r="M410" s="155">
        <f t="shared" si="91"/>
        <v>99.93333333333332</v>
      </c>
    </row>
    <row r="411" spans="1:13" ht="56.25">
      <c r="A411" s="197"/>
      <c r="B411" s="162"/>
      <c r="C411" s="162"/>
      <c r="D411" s="105"/>
      <c r="E411" s="102" t="s">
        <v>198</v>
      </c>
      <c r="F411" s="150" t="s">
        <v>340</v>
      </c>
      <c r="G411" s="107">
        <f>G412+G413</f>
        <v>85</v>
      </c>
      <c r="H411" s="107">
        <f>H412+H413</f>
        <v>0</v>
      </c>
      <c r="I411" s="107">
        <f t="shared" si="89"/>
        <v>85</v>
      </c>
      <c r="J411" s="107">
        <f>J412+J413</f>
        <v>85</v>
      </c>
      <c r="K411" s="107">
        <f>K412+K413</f>
        <v>0</v>
      </c>
      <c r="L411" s="107">
        <f t="shared" si="90"/>
        <v>85</v>
      </c>
      <c r="M411" s="155">
        <f t="shared" si="91"/>
        <v>100</v>
      </c>
    </row>
    <row r="412" spans="1:13" ht="18.75">
      <c r="A412" s="197"/>
      <c r="B412" s="162"/>
      <c r="C412" s="162"/>
      <c r="D412" s="102"/>
      <c r="E412" s="102" t="s">
        <v>200</v>
      </c>
      <c r="F412" s="150" t="s">
        <v>201</v>
      </c>
      <c r="G412" s="107">
        <v>25</v>
      </c>
      <c r="H412" s="107">
        <v>0</v>
      </c>
      <c r="I412" s="107">
        <f t="shared" si="89"/>
        <v>25</v>
      </c>
      <c r="J412" s="107">
        <v>25</v>
      </c>
      <c r="K412" s="107">
        <v>0</v>
      </c>
      <c r="L412" s="107">
        <f t="shared" si="90"/>
        <v>25</v>
      </c>
      <c r="M412" s="155">
        <f t="shared" si="91"/>
        <v>100</v>
      </c>
    </row>
    <row r="413" spans="1:13" ht="18.75">
      <c r="A413" s="197"/>
      <c r="B413" s="162"/>
      <c r="C413" s="162"/>
      <c r="D413" s="102"/>
      <c r="E413" s="102" t="s">
        <v>202</v>
      </c>
      <c r="F413" s="150" t="s">
        <v>203</v>
      </c>
      <c r="G413" s="107">
        <v>60</v>
      </c>
      <c r="H413" s="107">
        <v>0</v>
      </c>
      <c r="I413" s="107">
        <f t="shared" si="89"/>
        <v>60</v>
      </c>
      <c r="J413" s="107">
        <v>60</v>
      </c>
      <c r="K413" s="107">
        <v>0</v>
      </c>
      <c r="L413" s="107">
        <f t="shared" si="90"/>
        <v>60</v>
      </c>
      <c r="M413" s="155">
        <f t="shared" si="91"/>
        <v>100</v>
      </c>
    </row>
    <row r="414" spans="1:13" ht="37.5">
      <c r="A414" s="197"/>
      <c r="B414" s="162"/>
      <c r="C414" s="162"/>
      <c r="D414" s="102" t="s">
        <v>19</v>
      </c>
      <c r="E414" s="102"/>
      <c r="F414" s="150" t="s">
        <v>386</v>
      </c>
      <c r="G414" s="107">
        <f aca="true" t="shared" si="92" ref="G414:H416">G415</f>
        <v>31.5</v>
      </c>
      <c r="H414" s="107">
        <f t="shared" si="92"/>
        <v>0</v>
      </c>
      <c r="I414" s="107">
        <f t="shared" si="89"/>
        <v>31.5</v>
      </c>
      <c r="J414" s="107">
        <f aca="true" t="shared" si="93" ref="J414:K416">J415</f>
        <v>31.5</v>
      </c>
      <c r="K414" s="107">
        <f t="shared" si="93"/>
        <v>0</v>
      </c>
      <c r="L414" s="107">
        <f t="shared" si="90"/>
        <v>31.5</v>
      </c>
      <c r="M414" s="155">
        <f t="shared" si="91"/>
        <v>100</v>
      </c>
    </row>
    <row r="415" spans="1:13" ht="37.5">
      <c r="A415" s="197"/>
      <c r="B415" s="162"/>
      <c r="C415" s="162"/>
      <c r="D415" s="102" t="s">
        <v>20</v>
      </c>
      <c r="E415" s="165"/>
      <c r="F415" s="150" t="s">
        <v>428</v>
      </c>
      <c r="G415" s="107">
        <f t="shared" si="92"/>
        <v>31.5</v>
      </c>
      <c r="H415" s="107">
        <f t="shared" si="92"/>
        <v>0</v>
      </c>
      <c r="I415" s="107">
        <f t="shared" si="89"/>
        <v>31.5</v>
      </c>
      <c r="J415" s="107">
        <f t="shared" si="93"/>
        <v>31.5</v>
      </c>
      <c r="K415" s="107">
        <f t="shared" si="93"/>
        <v>0</v>
      </c>
      <c r="L415" s="107">
        <f t="shared" si="90"/>
        <v>31.5</v>
      </c>
      <c r="M415" s="155">
        <f t="shared" si="91"/>
        <v>100</v>
      </c>
    </row>
    <row r="416" spans="1:13" ht="56.25">
      <c r="A416" s="197"/>
      <c r="B416" s="162"/>
      <c r="C416" s="162"/>
      <c r="D416" s="102"/>
      <c r="E416" s="102" t="s">
        <v>198</v>
      </c>
      <c r="F416" s="150" t="s">
        <v>340</v>
      </c>
      <c r="G416" s="107">
        <f t="shared" si="92"/>
        <v>31.5</v>
      </c>
      <c r="H416" s="107">
        <f t="shared" si="92"/>
        <v>0</v>
      </c>
      <c r="I416" s="107">
        <f t="shared" si="89"/>
        <v>31.5</v>
      </c>
      <c r="J416" s="107">
        <f t="shared" si="93"/>
        <v>31.5</v>
      </c>
      <c r="K416" s="107">
        <f t="shared" si="93"/>
        <v>0</v>
      </c>
      <c r="L416" s="107">
        <f t="shared" si="90"/>
        <v>31.5</v>
      </c>
      <c r="M416" s="155">
        <f t="shared" si="91"/>
        <v>100</v>
      </c>
    </row>
    <row r="417" spans="1:13" ht="18.75">
      <c r="A417" s="197"/>
      <c r="B417" s="162"/>
      <c r="C417" s="162"/>
      <c r="D417" s="102"/>
      <c r="E417" s="102" t="s">
        <v>200</v>
      </c>
      <c r="F417" s="150" t="s">
        <v>201</v>
      </c>
      <c r="G417" s="107">
        <v>31.5</v>
      </c>
      <c r="H417" s="107">
        <v>0</v>
      </c>
      <c r="I417" s="107">
        <f t="shared" si="89"/>
        <v>31.5</v>
      </c>
      <c r="J417" s="107">
        <v>31.5</v>
      </c>
      <c r="K417" s="107">
        <v>0</v>
      </c>
      <c r="L417" s="107">
        <f t="shared" si="90"/>
        <v>31.5</v>
      </c>
      <c r="M417" s="155">
        <f t="shared" si="91"/>
        <v>100</v>
      </c>
    </row>
    <row r="418" spans="1:13" ht="37.5">
      <c r="A418" s="197"/>
      <c r="B418" s="162"/>
      <c r="C418" s="162"/>
      <c r="D418" s="102" t="s">
        <v>838</v>
      </c>
      <c r="E418" s="156"/>
      <c r="F418" s="211" t="s">
        <v>387</v>
      </c>
      <c r="G418" s="107">
        <f aca="true" t="shared" si="94" ref="G418:H420">G419</f>
        <v>36</v>
      </c>
      <c r="H418" s="107">
        <f t="shared" si="94"/>
        <v>0</v>
      </c>
      <c r="I418" s="107">
        <f t="shared" si="89"/>
        <v>36</v>
      </c>
      <c r="J418" s="107">
        <f aca="true" t="shared" si="95" ref="J418:K420">J419</f>
        <v>36</v>
      </c>
      <c r="K418" s="107">
        <f t="shared" si="95"/>
        <v>0</v>
      </c>
      <c r="L418" s="107">
        <f t="shared" si="90"/>
        <v>36</v>
      </c>
      <c r="M418" s="155">
        <f t="shared" si="91"/>
        <v>100</v>
      </c>
    </row>
    <row r="419" spans="1:13" ht="56.25">
      <c r="A419" s="197"/>
      <c r="B419" s="162"/>
      <c r="C419" s="162"/>
      <c r="D419" s="102" t="s">
        <v>18</v>
      </c>
      <c r="E419" s="156"/>
      <c r="F419" s="211" t="s">
        <v>388</v>
      </c>
      <c r="G419" s="107">
        <f t="shared" si="94"/>
        <v>36</v>
      </c>
      <c r="H419" s="107">
        <f t="shared" si="94"/>
        <v>0</v>
      </c>
      <c r="I419" s="107">
        <f t="shared" si="89"/>
        <v>36</v>
      </c>
      <c r="J419" s="107">
        <f t="shared" si="95"/>
        <v>36</v>
      </c>
      <c r="K419" s="107">
        <f t="shared" si="95"/>
        <v>0</v>
      </c>
      <c r="L419" s="107">
        <f t="shared" si="90"/>
        <v>36</v>
      </c>
      <c r="M419" s="155">
        <f t="shared" si="91"/>
        <v>100</v>
      </c>
    </row>
    <row r="420" spans="1:13" ht="56.25">
      <c r="A420" s="197"/>
      <c r="B420" s="162"/>
      <c r="C420" s="162"/>
      <c r="D420" s="102"/>
      <c r="E420" s="102" t="s">
        <v>198</v>
      </c>
      <c r="F420" s="150" t="s">
        <v>340</v>
      </c>
      <c r="G420" s="107">
        <f t="shared" si="94"/>
        <v>36</v>
      </c>
      <c r="H420" s="107">
        <f t="shared" si="94"/>
        <v>0</v>
      </c>
      <c r="I420" s="107">
        <f t="shared" si="89"/>
        <v>36</v>
      </c>
      <c r="J420" s="107">
        <f t="shared" si="95"/>
        <v>36</v>
      </c>
      <c r="K420" s="107">
        <f t="shared" si="95"/>
        <v>0</v>
      </c>
      <c r="L420" s="107">
        <f t="shared" si="90"/>
        <v>36</v>
      </c>
      <c r="M420" s="155">
        <f t="shared" si="91"/>
        <v>100</v>
      </c>
    </row>
    <row r="421" spans="1:13" ht="18.75">
      <c r="A421" s="197"/>
      <c r="B421" s="162"/>
      <c r="C421" s="162"/>
      <c r="D421" s="102"/>
      <c r="E421" s="102" t="s">
        <v>200</v>
      </c>
      <c r="F421" s="150" t="s">
        <v>201</v>
      </c>
      <c r="G421" s="107">
        <v>36</v>
      </c>
      <c r="H421" s="107">
        <v>0</v>
      </c>
      <c r="I421" s="107">
        <f t="shared" si="89"/>
        <v>36</v>
      </c>
      <c r="J421" s="107">
        <v>36</v>
      </c>
      <c r="K421" s="107">
        <v>0</v>
      </c>
      <c r="L421" s="107">
        <f t="shared" si="90"/>
        <v>36</v>
      </c>
      <c r="M421" s="155">
        <f t="shared" si="91"/>
        <v>100</v>
      </c>
    </row>
    <row r="422" spans="1:13" ht="112.5">
      <c r="A422" s="197"/>
      <c r="B422" s="162"/>
      <c r="C422" s="162"/>
      <c r="D422" s="102" t="s">
        <v>407</v>
      </c>
      <c r="E422" s="163"/>
      <c r="F422" s="102" t="s">
        <v>2</v>
      </c>
      <c r="G422" s="107">
        <f aca="true" t="shared" si="96" ref="G422:H425">G423</f>
        <v>50</v>
      </c>
      <c r="H422" s="107">
        <f t="shared" si="96"/>
        <v>0</v>
      </c>
      <c r="I422" s="107">
        <f t="shared" si="89"/>
        <v>50</v>
      </c>
      <c r="J422" s="107">
        <f aca="true" t="shared" si="97" ref="J422:K425">J423</f>
        <v>50</v>
      </c>
      <c r="K422" s="107">
        <f t="shared" si="97"/>
        <v>0</v>
      </c>
      <c r="L422" s="107">
        <f t="shared" si="90"/>
        <v>50</v>
      </c>
      <c r="M422" s="155">
        <f t="shared" si="91"/>
        <v>100</v>
      </c>
    </row>
    <row r="423" spans="1:13" ht="56.25">
      <c r="A423" s="197"/>
      <c r="B423" s="162"/>
      <c r="C423" s="162"/>
      <c r="D423" s="102" t="s">
        <v>3</v>
      </c>
      <c r="E423" s="163"/>
      <c r="F423" s="102" t="s">
        <v>4</v>
      </c>
      <c r="G423" s="107">
        <f t="shared" si="96"/>
        <v>50</v>
      </c>
      <c r="H423" s="107">
        <f t="shared" si="96"/>
        <v>0</v>
      </c>
      <c r="I423" s="107">
        <f t="shared" si="89"/>
        <v>50</v>
      </c>
      <c r="J423" s="107">
        <f t="shared" si="97"/>
        <v>50</v>
      </c>
      <c r="K423" s="107">
        <f t="shared" si="97"/>
        <v>0</v>
      </c>
      <c r="L423" s="107">
        <f t="shared" si="90"/>
        <v>50</v>
      </c>
      <c r="M423" s="155">
        <f t="shared" si="91"/>
        <v>100</v>
      </c>
    </row>
    <row r="424" spans="1:13" ht="75">
      <c r="A424" s="197"/>
      <c r="B424" s="162"/>
      <c r="C424" s="162"/>
      <c r="D424" s="102" t="s">
        <v>6</v>
      </c>
      <c r="E424" s="163"/>
      <c r="F424" s="102" t="s">
        <v>7</v>
      </c>
      <c r="G424" s="107">
        <f t="shared" si="96"/>
        <v>50</v>
      </c>
      <c r="H424" s="107">
        <f t="shared" si="96"/>
        <v>0</v>
      </c>
      <c r="I424" s="107">
        <f t="shared" si="89"/>
        <v>50</v>
      </c>
      <c r="J424" s="107">
        <f t="shared" si="97"/>
        <v>50</v>
      </c>
      <c r="K424" s="107">
        <f t="shared" si="97"/>
        <v>0</v>
      </c>
      <c r="L424" s="107">
        <f t="shared" si="90"/>
        <v>50</v>
      </c>
      <c r="M424" s="155">
        <f t="shared" si="91"/>
        <v>100</v>
      </c>
    </row>
    <row r="425" spans="1:13" ht="56.25">
      <c r="A425" s="197"/>
      <c r="B425" s="162"/>
      <c r="C425" s="162"/>
      <c r="D425" s="102"/>
      <c r="E425" s="102" t="s">
        <v>198</v>
      </c>
      <c r="F425" s="102" t="s">
        <v>340</v>
      </c>
      <c r="G425" s="107">
        <f t="shared" si="96"/>
        <v>50</v>
      </c>
      <c r="H425" s="107">
        <f t="shared" si="96"/>
        <v>0</v>
      </c>
      <c r="I425" s="107">
        <f t="shared" si="89"/>
        <v>50</v>
      </c>
      <c r="J425" s="107">
        <f t="shared" si="97"/>
        <v>50</v>
      </c>
      <c r="K425" s="107">
        <f t="shared" si="97"/>
        <v>0</v>
      </c>
      <c r="L425" s="107">
        <f t="shared" si="90"/>
        <v>50</v>
      </c>
      <c r="M425" s="155">
        <f t="shared" si="91"/>
        <v>100</v>
      </c>
    </row>
    <row r="426" spans="1:13" ht="18.75">
      <c r="A426" s="197"/>
      <c r="B426" s="162"/>
      <c r="C426" s="162"/>
      <c r="D426" s="102"/>
      <c r="E426" s="102" t="s">
        <v>200</v>
      </c>
      <c r="F426" s="150" t="s">
        <v>201</v>
      </c>
      <c r="G426" s="107">
        <v>50</v>
      </c>
      <c r="H426" s="107">
        <v>0</v>
      </c>
      <c r="I426" s="107">
        <f t="shared" si="89"/>
        <v>50</v>
      </c>
      <c r="J426" s="107">
        <v>50</v>
      </c>
      <c r="K426" s="107">
        <v>0</v>
      </c>
      <c r="L426" s="107">
        <f t="shared" si="90"/>
        <v>50</v>
      </c>
      <c r="M426" s="155">
        <f t="shared" si="91"/>
        <v>100</v>
      </c>
    </row>
    <row r="427" spans="1:13" ht="56.25">
      <c r="A427" s="196"/>
      <c r="B427" s="162"/>
      <c r="C427" s="162"/>
      <c r="D427" s="102" t="s">
        <v>464</v>
      </c>
      <c r="E427" s="102"/>
      <c r="F427" s="150" t="s">
        <v>468</v>
      </c>
      <c r="G427" s="107">
        <f>G428</f>
        <v>0</v>
      </c>
      <c r="H427" s="108">
        <f>H428</f>
        <v>140179.42614000003</v>
      </c>
      <c r="I427" s="107">
        <f aca="true" t="shared" si="98" ref="I427:I439">SUM(G427:H427)</f>
        <v>140179.42614000003</v>
      </c>
      <c r="J427" s="107">
        <f>J428</f>
        <v>0</v>
      </c>
      <c r="K427" s="108">
        <f>K428</f>
        <v>139961.74583000003</v>
      </c>
      <c r="L427" s="107">
        <f t="shared" si="90"/>
        <v>139961.74583000003</v>
      </c>
      <c r="M427" s="155">
        <f t="shared" si="91"/>
        <v>99.84471308237302</v>
      </c>
    </row>
    <row r="428" spans="1:13" ht="18.75">
      <c r="A428" s="196"/>
      <c r="B428" s="162"/>
      <c r="C428" s="162"/>
      <c r="D428" s="102" t="s">
        <v>465</v>
      </c>
      <c r="E428" s="102"/>
      <c r="F428" s="150" t="s">
        <v>466</v>
      </c>
      <c r="G428" s="112">
        <f>G435+G439+G446+G450+G456+G429</f>
        <v>0</v>
      </c>
      <c r="H428" s="112">
        <f>H435+H439+H446+H450+H456+H429+H432+H464</f>
        <v>140179.42614000003</v>
      </c>
      <c r="I428" s="107">
        <f t="shared" si="98"/>
        <v>140179.42614000003</v>
      </c>
      <c r="J428" s="112">
        <f>J435+J439+J446+J450+J456+J429</f>
        <v>0</v>
      </c>
      <c r="K428" s="112">
        <f>K435+K439+K446+K450+K456+K429+K432+K464</f>
        <v>139961.74583000003</v>
      </c>
      <c r="L428" s="107">
        <f aca="true" t="shared" si="99" ref="L428:L439">SUM(J428:K428)</f>
        <v>139961.74583000003</v>
      </c>
      <c r="M428" s="155">
        <f t="shared" si="80"/>
        <v>99.84471308237302</v>
      </c>
    </row>
    <row r="429" spans="1:13" ht="75">
      <c r="A429" s="196"/>
      <c r="B429" s="162"/>
      <c r="C429" s="162"/>
      <c r="D429" s="102" t="s">
        <v>818</v>
      </c>
      <c r="E429" s="102"/>
      <c r="F429" s="150" t="s">
        <v>819</v>
      </c>
      <c r="G429" s="112">
        <f>G430</f>
        <v>0</v>
      </c>
      <c r="H429" s="112">
        <f>H430</f>
        <v>712.57014</v>
      </c>
      <c r="I429" s="107">
        <f t="shared" si="98"/>
        <v>712.57014</v>
      </c>
      <c r="J429" s="112">
        <f>J430</f>
        <v>0</v>
      </c>
      <c r="K429" s="112">
        <f>K430</f>
        <v>712.57014</v>
      </c>
      <c r="L429" s="107">
        <f t="shared" si="99"/>
        <v>712.57014</v>
      </c>
      <c r="M429" s="155">
        <f t="shared" si="80"/>
        <v>100</v>
      </c>
    </row>
    <row r="430" spans="1:13" ht="56.25">
      <c r="A430" s="196"/>
      <c r="B430" s="162"/>
      <c r="C430" s="162"/>
      <c r="D430" s="102"/>
      <c r="E430" s="102" t="s">
        <v>198</v>
      </c>
      <c r="F430" s="150" t="s">
        <v>340</v>
      </c>
      <c r="G430" s="112">
        <f>G431</f>
        <v>0</v>
      </c>
      <c r="H430" s="112">
        <f>H431</f>
        <v>712.57014</v>
      </c>
      <c r="I430" s="107">
        <f t="shared" si="98"/>
        <v>712.57014</v>
      </c>
      <c r="J430" s="112">
        <f>J431</f>
        <v>0</v>
      </c>
      <c r="K430" s="112">
        <f>K431</f>
        <v>712.57014</v>
      </c>
      <c r="L430" s="107">
        <f t="shared" si="99"/>
        <v>712.57014</v>
      </c>
      <c r="M430" s="155">
        <f t="shared" si="80"/>
        <v>100</v>
      </c>
    </row>
    <row r="431" spans="1:13" ht="18.75">
      <c r="A431" s="196"/>
      <c r="B431" s="162"/>
      <c r="C431" s="162"/>
      <c r="D431" s="102"/>
      <c r="E431" s="102" t="s">
        <v>202</v>
      </c>
      <c r="F431" s="150" t="s">
        <v>203</v>
      </c>
      <c r="G431" s="112">
        <v>0</v>
      </c>
      <c r="H431" s="109">
        <v>712.57014</v>
      </c>
      <c r="I431" s="107">
        <f t="shared" si="98"/>
        <v>712.57014</v>
      </c>
      <c r="J431" s="112">
        <v>0</v>
      </c>
      <c r="K431" s="109">
        <v>712.57014</v>
      </c>
      <c r="L431" s="107">
        <f t="shared" si="99"/>
        <v>712.57014</v>
      </c>
      <c r="M431" s="155">
        <f t="shared" si="80"/>
        <v>100</v>
      </c>
    </row>
    <row r="432" spans="1:13" ht="112.5">
      <c r="A432" s="196"/>
      <c r="B432" s="162"/>
      <c r="C432" s="162"/>
      <c r="D432" s="152" t="s">
        <v>517</v>
      </c>
      <c r="E432" s="167"/>
      <c r="F432" s="215" t="s">
        <v>518</v>
      </c>
      <c r="G432" s="109">
        <f>G433</f>
        <v>0</v>
      </c>
      <c r="H432" s="109">
        <f>H433</f>
        <v>550</v>
      </c>
      <c r="I432" s="107">
        <f t="shared" si="98"/>
        <v>550</v>
      </c>
      <c r="J432" s="109">
        <f>J433</f>
        <v>0</v>
      </c>
      <c r="K432" s="109">
        <f>K433</f>
        <v>550</v>
      </c>
      <c r="L432" s="107">
        <f t="shared" si="99"/>
        <v>550</v>
      </c>
      <c r="M432" s="155">
        <f t="shared" si="80"/>
        <v>100</v>
      </c>
    </row>
    <row r="433" spans="1:13" ht="56.25">
      <c r="A433" s="196"/>
      <c r="B433" s="162"/>
      <c r="C433" s="162"/>
      <c r="D433" s="183"/>
      <c r="E433" s="102" t="s">
        <v>198</v>
      </c>
      <c r="F433" s="150" t="s">
        <v>199</v>
      </c>
      <c r="G433" s="109">
        <f>G434</f>
        <v>0</v>
      </c>
      <c r="H433" s="109">
        <f>H434</f>
        <v>550</v>
      </c>
      <c r="I433" s="107">
        <f t="shared" si="98"/>
        <v>550</v>
      </c>
      <c r="J433" s="109">
        <f>J434</f>
        <v>0</v>
      </c>
      <c r="K433" s="109">
        <f>K434</f>
        <v>550</v>
      </c>
      <c r="L433" s="107">
        <f t="shared" si="99"/>
        <v>550</v>
      </c>
      <c r="M433" s="155">
        <f t="shared" si="80"/>
        <v>100</v>
      </c>
    </row>
    <row r="434" spans="1:13" ht="18.75">
      <c r="A434" s="196"/>
      <c r="B434" s="162"/>
      <c r="C434" s="162"/>
      <c r="D434" s="183"/>
      <c r="E434" s="102" t="s">
        <v>200</v>
      </c>
      <c r="F434" s="150" t="s">
        <v>201</v>
      </c>
      <c r="G434" s="109"/>
      <c r="H434" s="109">
        <v>550</v>
      </c>
      <c r="I434" s="107">
        <f t="shared" si="98"/>
        <v>550</v>
      </c>
      <c r="J434" s="109"/>
      <c r="K434" s="109">
        <v>550</v>
      </c>
      <c r="L434" s="107">
        <f t="shared" si="99"/>
        <v>550</v>
      </c>
      <c r="M434" s="155">
        <f t="shared" si="80"/>
        <v>100</v>
      </c>
    </row>
    <row r="435" spans="1:13" ht="150">
      <c r="A435" s="196"/>
      <c r="B435" s="162"/>
      <c r="C435" s="162"/>
      <c r="D435" s="102" t="s">
        <v>484</v>
      </c>
      <c r="E435" s="102"/>
      <c r="F435" s="214" t="s">
        <v>391</v>
      </c>
      <c r="G435" s="112">
        <f>G47009</f>
        <v>0</v>
      </c>
      <c r="H435" s="109">
        <f>H436</f>
        <v>108490.9</v>
      </c>
      <c r="I435" s="107">
        <f t="shared" si="98"/>
        <v>108490.9</v>
      </c>
      <c r="J435" s="112">
        <f>J47009</f>
        <v>0</v>
      </c>
      <c r="K435" s="109">
        <f>K436</f>
        <v>108490.9</v>
      </c>
      <c r="L435" s="107">
        <f t="shared" si="99"/>
        <v>108490.9</v>
      </c>
      <c r="M435" s="155">
        <f t="shared" si="80"/>
        <v>100</v>
      </c>
    </row>
    <row r="436" spans="1:13" ht="56.25">
      <c r="A436" s="196"/>
      <c r="B436" s="162"/>
      <c r="C436" s="162"/>
      <c r="D436" s="102"/>
      <c r="E436" s="102" t="s">
        <v>198</v>
      </c>
      <c r="F436" s="150" t="s">
        <v>340</v>
      </c>
      <c r="G436" s="112">
        <f>G437+G438</f>
        <v>0</v>
      </c>
      <c r="H436" s="109">
        <f>H437+H438</f>
        <v>108490.9</v>
      </c>
      <c r="I436" s="107">
        <f t="shared" si="98"/>
        <v>108490.9</v>
      </c>
      <c r="J436" s="112">
        <f>J437+J438</f>
        <v>0</v>
      </c>
      <c r="K436" s="109">
        <f>K437+K438</f>
        <v>108490.9</v>
      </c>
      <c r="L436" s="107">
        <f t="shared" si="99"/>
        <v>108490.9</v>
      </c>
      <c r="M436" s="155">
        <f t="shared" si="80"/>
        <v>100</v>
      </c>
    </row>
    <row r="437" spans="1:13" ht="18.75">
      <c r="A437" s="196"/>
      <c r="B437" s="162"/>
      <c r="C437" s="162"/>
      <c r="D437" s="102"/>
      <c r="E437" s="102" t="s">
        <v>200</v>
      </c>
      <c r="F437" s="150" t="s">
        <v>201</v>
      </c>
      <c r="G437" s="112">
        <v>0</v>
      </c>
      <c r="H437" s="109">
        <v>48034.914</v>
      </c>
      <c r="I437" s="107">
        <f t="shared" si="98"/>
        <v>48034.914</v>
      </c>
      <c r="J437" s="112">
        <v>0</v>
      </c>
      <c r="K437" s="109">
        <v>48034.914</v>
      </c>
      <c r="L437" s="107">
        <f t="shared" si="99"/>
        <v>48034.914</v>
      </c>
      <c r="M437" s="155">
        <f t="shared" si="80"/>
        <v>100</v>
      </c>
    </row>
    <row r="438" spans="1:13" ht="18.75">
      <c r="A438" s="196"/>
      <c r="B438" s="162"/>
      <c r="C438" s="162"/>
      <c r="D438" s="102"/>
      <c r="E438" s="102" t="s">
        <v>202</v>
      </c>
      <c r="F438" s="150" t="s">
        <v>203</v>
      </c>
      <c r="G438" s="112">
        <v>0</v>
      </c>
      <c r="H438" s="109">
        <v>60455.986</v>
      </c>
      <c r="I438" s="107">
        <f t="shared" si="98"/>
        <v>60455.986</v>
      </c>
      <c r="J438" s="112">
        <v>0</v>
      </c>
      <c r="K438" s="109">
        <v>60455.986</v>
      </c>
      <c r="L438" s="107">
        <f t="shared" si="99"/>
        <v>60455.986</v>
      </c>
      <c r="M438" s="155">
        <f t="shared" si="80"/>
        <v>100</v>
      </c>
    </row>
    <row r="439" spans="1:13" ht="243.75">
      <c r="A439" s="196"/>
      <c r="B439" s="162"/>
      <c r="C439" s="162"/>
      <c r="D439" s="102" t="s">
        <v>483</v>
      </c>
      <c r="E439" s="102"/>
      <c r="F439" s="213" t="s">
        <v>347</v>
      </c>
      <c r="G439" s="112">
        <f>G440+G442+G444</f>
        <v>0</v>
      </c>
      <c r="H439" s="109">
        <f>H440+H442+H444</f>
        <v>24229.600000000002</v>
      </c>
      <c r="I439" s="107">
        <f t="shared" si="98"/>
        <v>24229.600000000002</v>
      </c>
      <c r="J439" s="112">
        <f>J440+J442+J444</f>
        <v>0</v>
      </c>
      <c r="K439" s="109">
        <f>K440+K442+K444</f>
        <v>24019.56843</v>
      </c>
      <c r="L439" s="107">
        <f t="shared" si="99"/>
        <v>24019.56843</v>
      </c>
      <c r="M439" s="155">
        <f t="shared" si="80"/>
        <v>99.13316121603327</v>
      </c>
    </row>
    <row r="440" spans="1:13" ht="110.25" customHeight="1">
      <c r="A440" s="196"/>
      <c r="B440" s="162"/>
      <c r="C440" s="162"/>
      <c r="D440" s="102"/>
      <c r="E440" s="102" t="s">
        <v>139</v>
      </c>
      <c r="F440" s="150" t="s">
        <v>899</v>
      </c>
      <c r="G440" s="107">
        <f>G441</f>
        <v>0</v>
      </c>
      <c r="H440" s="108">
        <f>H441</f>
        <v>20482.711</v>
      </c>
      <c r="I440" s="112">
        <f aca="true" t="shared" si="100" ref="I440:I445">G440+H440</f>
        <v>20482.711</v>
      </c>
      <c r="J440" s="107">
        <f>J441</f>
        <v>0</v>
      </c>
      <c r="K440" s="108">
        <f>K441</f>
        <v>20311.02419</v>
      </c>
      <c r="L440" s="112">
        <f aca="true" t="shared" si="101" ref="L440:L445">J440+K440</f>
        <v>20311.02419</v>
      </c>
      <c r="M440" s="155">
        <f t="shared" si="80"/>
        <v>99.16179645360421</v>
      </c>
    </row>
    <row r="441" spans="1:13" ht="37.5">
      <c r="A441" s="196"/>
      <c r="B441" s="162"/>
      <c r="C441" s="162"/>
      <c r="D441" s="102"/>
      <c r="E441" s="102" t="s">
        <v>232</v>
      </c>
      <c r="F441" s="150" t="s">
        <v>233</v>
      </c>
      <c r="G441" s="107">
        <v>0</v>
      </c>
      <c r="H441" s="108">
        <v>20482.711</v>
      </c>
      <c r="I441" s="112">
        <f t="shared" si="100"/>
        <v>20482.711</v>
      </c>
      <c r="J441" s="107">
        <v>0</v>
      </c>
      <c r="K441" s="108">
        <v>20311.02419</v>
      </c>
      <c r="L441" s="112">
        <f t="shared" si="101"/>
        <v>20311.02419</v>
      </c>
      <c r="M441" s="155">
        <f t="shared" si="80"/>
        <v>99.16179645360421</v>
      </c>
    </row>
    <row r="442" spans="1:13" ht="37.5" customHeight="1">
      <c r="A442" s="196"/>
      <c r="B442" s="162"/>
      <c r="C442" s="162"/>
      <c r="D442" s="102"/>
      <c r="E442" s="102" t="s">
        <v>143</v>
      </c>
      <c r="F442" s="150" t="s">
        <v>14</v>
      </c>
      <c r="G442" s="107">
        <f>G443</f>
        <v>0</v>
      </c>
      <c r="H442" s="108">
        <f>H443</f>
        <v>3677.12953</v>
      </c>
      <c r="I442" s="112">
        <f t="shared" si="100"/>
        <v>3677.12953</v>
      </c>
      <c r="J442" s="107">
        <f>J443</f>
        <v>0</v>
      </c>
      <c r="K442" s="108">
        <f>K443</f>
        <v>3638.7982</v>
      </c>
      <c r="L442" s="112">
        <f t="shared" si="101"/>
        <v>3638.7982</v>
      </c>
      <c r="M442" s="155">
        <f t="shared" si="80"/>
        <v>98.9575746601453</v>
      </c>
    </row>
    <row r="443" spans="1:13" ht="56.25">
      <c r="A443" s="196"/>
      <c r="B443" s="162"/>
      <c r="C443" s="162"/>
      <c r="D443" s="102"/>
      <c r="E443" s="102" t="s">
        <v>145</v>
      </c>
      <c r="F443" s="150" t="s">
        <v>814</v>
      </c>
      <c r="G443" s="107">
        <v>0</v>
      </c>
      <c r="H443" s="108">
        <v>3677.12953</v>
      </c>
      <c r="I443" s="112">
        <f t="shared" si="100"/>
        <v>3677.12953</v>
      </c>
      <c r="J443" s="107">
        <v>0</v>
      </c>
      <c r="K443" s="108">
        <v>3638.7982</v>
      </c>
      <c r="L443" s="112">
        <f t="shared" si="101"/>
        <v>3638.7982</v>
      </c>
      <c r="M443" s="155">
        <f t="shared" si="80"/>
        <v>98.9575746601453</v>
      </c>
    </row>
    <row r="444" spans="1:13" ht="18.75">
      <c r="A444" s="196"/>
      <c r="B444" s="162"/>
      <c r="C444" s="162"/>
      <c r="D444" s="102"/>
      <c r="E444" s="102" t="s">
        <v>146</v>
      </c>
      <c r="F444" s="150" t="s">
        <v>147</v>
      </c>
      <c r="G444" s="107">
        <f>G445</f>
        <v>0</v>
      </c>
      <c r="H444" s="108">
        <f>H445</f>
        <v>69.75947</v>
      </c>
      <c r="I444" s="112">
        <f t="shared" si="100"/>
        <v>69.75947</v>
      </c>
      <c r="J444" s="107">
        <f>J445</f>
        <v>0</v>
      </c>
      <c r="K444" s="108">
        <f>K445</f>
        <v>69.74604</v>
      </c>
      <c r="L444" s="112">
        <f t="shared" si="101"/>
        <v>69.74604</v>
      </c>
      <c r="M444" s="155">
        <f t="shared" si="80"/>
        <v>99.9807481335509</v>
      </c>
    </row>
    <row r="445" spans="1:13" ht="56.25">
      <c r="A445" s="196"/>
      <c r="B445" s="162"/>
      <c r="C445" s="162"/>
      <c r="D445" s="102"/>
      <c r="E445" s="102" t="s">
        <v>148</v>
      </c>
      <c r="F445" s="150" t="s">
        <v>149</v>
      </c>
      <c r="G445" s="107">
        <v>0</v>
      </c>
      <c r="H445" s="108">
        <v>69.75947</v>
      </c>
      <c r="I445" s="112">
        <f t="shared" si="100"/>
        <v>69.75947</v>
      </c>
      <c r="J445" s="107">
        <v>0</v>
      </c>
      <c r="K445" s="108">
        <v>69.74604</v>
      </c>
      <c r="L445" s="112">
        <f t="shared" si="101"/>
        <v>69.74604</v>
      </c>
      <c r="M445" s="155">
        <f t="shared" si="80"/>
        <v>99.9807481335509</v>
      </c>
    </row>
    <row r="446" spans="1:13" ht="56.25">
      <c r="A446" s="196"/>
      <c r="B446" s="162"/>
      <c r="C446" s="162"/>
      <c r="D446" s="102" t="s">
        <v>482</v>
      </c>
      <c r="E446" s="102"/>
      <c r="F446" s="150" t="s">
        <v>824</v>
      </c>
      <c r="G446" s="107">
        <f>G447</f>
        <v>0</v>
      </c>
      <c r="H446" s="108">
        <f>H447</f>
        <v>7.2</v>
      </c>
      <c r="I446" s="107">
        <f>SUM(G446:H446)</f>
        <v>7.2</v>
      </c>
      <c r="J446" s="107">
        <f>J447</f>
        <v>0</v>
      </c>
      <c r="K446" s="108">
        <f>K447</f>
        <v>4.93335</v>
      </c>
      <c r="L446" s="107">
        <f>SUM(J446:K446)</f>
        <v>4.93335</v>
      </c>
      <c r="M446" s="155">
        <f t="shared" si="80"/>
        <v>68.51875</v>
      </c>
    </row>
    <row r="447" spans="1:13" ht="56.25">
      <c r="A447" s="196"/>
      <c r="B447" s="162"/>
      <c r="C447" s="162"/>
      <c r="D447" s="102"/>
      <c r="E447" s="102" t="s">
        <v>198</v>
      </c>
      <c r="F447" s="150" t="s">
        <v>340</v>
      </c>
      <c r="G447" s="112">
        <f>G448+G449</f>
        <v>0</v>
      </c>
      <c r="H447" s="109">
        <f>H448+H449</f>
        <v>7.2</v>
      </c>
      <c r="I447" s="107">
        <f>SUM(G447:H447)</f>
        <v>7.2</v>
      </c>
      <c r="J447" s="112">
        <f>J448+J449</f>
        <v>0</v>
      </c>
      <c r="K447" s="109">
        <f>K448+K449</f>
        <v>4.93335</v>
      </c>
      <c r="L447" s="107">
        <f>SUM(J447:K447)</f>
        <v>4.93335</v>
      </c>
      <c r="M447" s="155">
        <f aca="true" t="shared" si="102" ref="M447:M503">L447/I447*100</f>
        <v>68.51875</v>
      </c>
    </row>
    <row r="448" spans="1:13" ht="18.75">
      <c r="A448" s="196"/>
      <c r="B448" s="162"/>
      <c r="C448" s="162"/>
      <c r="D448" s="102"/>
      <c r="E448" s="102" t="s">
        <v>200</v>
      </c>
      <c r="F448" s="150" t="s">
        <v>201</v>
      </c>
      <c r="G448" s="112">
        <v>0</v>
      </c>
      <c r="H448" s="109">
        <v>3.16</v>
      </c>
      <c r="I448" s="107">
        <f>SUM(G448:H448)</f>
        <v>3.16</v>
      </c>
      <c r="J448" s="112">
        <v>0</v>
      </c>
      <c r="K448" s="109">
        <v>1.89935</v>
      </c>
      <c r="L448" s="107">
        <f>SUM(J448:K448)</f>
        <v>1.89935</v>
      </c>
      <c r="M448" s="155">
        <f t="shared" si="102"/>
        <v>60.10601265822785</v>
      </c>
    </row>
    <row r="449" spans="1:13" ht="18.75">
      <c r="A449" s="196"/>
      <c r="B449" s="162"/>
      <c r="C449" s="162"/>
      <c r="D449" s="102"/>
      <c r="E449" s="102" t="s">
        <v>202</v>
      </c>
      <c r="F449" s="150" t="s">
        <v>203</v>
      </c>
      <c r="G449" s="112">
        <v>0</v>
      </c>
      <c r="H449" s="109">
        <v>4.04</v>
      </c>
      <c r="I449" s="107">
        <f>SUM(G449:H449)</f>
        <v>4.04</v>
      </c>
      <c r="J449" s="112">
        <v>0</v>
      </c>
      <c r="K449" s="109">
        <v>3.034</v>
      </c>
      <c r="L449" s="107">
        <f>SUM(J449:K449)</f>
        <v>3.034</v>
      </c>
      <c r="M449" s="155">
        <f t="shared" si="102"/>
        <v>75.0990099009901</v>
      </c>
    </row>
    <row r="450" spans="1:13" ht="77.25" customHeight="1">
      <c r="A450" s="196"/>
      <c r="B450" s="162"/>
      <c r="C450" s="162"/>
      <c r="D450" s="102" t="s">
        <v>481</v>
      </c>
      <c r="E450" s="102"/>
      <c r="F450" s="215" t="s">
        <v>529</v>
      </c>
      <c r="G450" s="107">
        <f>G451+G453</f>
        <v>0</v>
      </c>
      <c r="H450" s="108">
        <f>H451+H453</f>
        <v>3726</v>
      </c>
      <c r="I450" s="107">
        <f>SUM(G450:H450)</f>
        <v>3726</v>
      </c>
      <c r="J450" s="107">
        <f>J451+J453</f>
        <v>0</v>
      </c>
      <c r="K450" s="108">
        <f>K451+K453</f>
        <v>3725.2179100000003</v>
      </c>
      <c r="L450" s="107">
        <f>SUM(J450:K450)</f>
        <v>3725.2179100000003</v>
      </c>
      <c r="M450" s="155">
        <f t="shared" si="102"/>
        <v>99.97900993022009</v>
      </c>
    </row>
    <row r="451" spans="1:13" ht="108.75" customHeight="1">
      <c r="A451" s="196"/>
      <c r="B451" s="162"/>
      <c r="C451" s="162"/>
      <c r="D451" s="102"/>
      <c r="E451" s="102" t="s">
        <v>139</v>
      </c>
      <c r="F451" s="150" t="s">
        <v>330</v>
      </c>
      <c r="G451" s="107">
        <f>G452</f>
        <v>0</v>
      </c>
      <c r="H451" s="108">
        <f>H452</f>
        <v>257.7</v>
      </c>
      <c r="I451" s="112">
        <f>G451+H451</f>
        <v>257.7</v>
      </c>
      <c r="J451" s="107">
        <f>J452</f>
        <v>0</v>
      </c>
      <c r="K451" s="108">
        <f>K452</f>
        <v>256.91791</v>
      </c>
      <c r="L451" s="112">
        <f>J451+K451</f>
        <v>256.91791</v>
      </c>
      <c r="M451" s="155">
        <f t="shared" si="102"/>
        <v>99.69651144741948</v>
      </c>
    </row>
    <row r="452" spans="1:13" ht="33.75" customHeight="1">
      <c r="A452" s="196"/>
      <c r="B452" s="162"/>
      <c r="C452" s="162"/>
      <c r="D452" s="102"/>
      <c r="E452" s="102" t="s">
        <v>232</v>
      </c>
      <c r="F452" s="150" t="s">
        <v>233</v>
      </c>
      <c r="G452" s="107"/>
      <c r="H452" s="112">
        <v>257.7</v>
      </c>
      <c r="I452" s="112">
        <f>G452+H452</f>
        <v>257.7</v>
      </c>
      <c r="J452" s="107"/>
      <c r="K452" s="112">
        <v>256.91791</v>
      </c>
      <c r="L452" s="112">
        <f>J452+K452</f>
        <v>256.91791</v>
      </c>
      <c r="M452" s="155">
        <f t="shared" si="102"/>
        <v>99.69651144741948</v>
      </c>
    </row>
    <row r="453" spans="1:13" ht="56.25">
      <c r="A453" s="196"/>
      <c r="B453" s="162"/>
      <c r="C453" s="162"/>
      <c r="D453" s="102"/>
      <c r="E453" s="102" t="s">
        <v>198</v>
      </c>
      <c r="F453" s="150" t="s">
        <v>340</v>
      </c>
      <c r="G453" s="112">
        <f>G454+G455</f>
        <v>0</v>
      </c>
      <c r="H453" s="109">
        <f>H454+H455</f>
        <v>3468.3</v>
      </c>
      <c r="I453" s="107">
        <f>SUM(G453:H453)</f>
        <v>3468.3</v>
      </c>
      <c r="J453" s="112">
        <f>J454+J455</f>
        <v>0</v>
      </c>
      <c r="K453" s="109">
        <f>K454+K455</f>
        <v>3468.3</v>
      </c>
      <c r="L453" s="107">
        <f>SUM(J453:K453)</f>
        <v>3468.3</v>
      </c>
      <c r="M453" s="155">
        <f t="shared" si="102"/>
        <v>100</v>
      </c>
    </row>
    <row r="454" spans="1:13" ht="18.75">
      <c r="A454" s="196"/>
      <c r="B454" s="162"/>
      <c r="C454" s="162"/>
      <c r="D454" s="102"/>
      <c r="E454" s="102" t="s">
        <v>200</v>
      </c>
      <c r="F454" s="150" t="s">
        <v>201</v>
      </c>
      <c r="G454" s="112">
        <v>0</v>
      </c>
      <c r="H454" s="109">
        <v>1644.8</v>
      </c>
      <c r="I454" s="107">
        <f>SUM(G454:H454)</f>
        <v>1644.8</v>
      </c>
      <c r="J454" s="112">
        <v>0</v>
      </c>
      <c r="K454" s="109">
        <v>1644.8</v>
      </c>
      <c r="L454" s="107">
        <f>SUM(J454:K454)</f>
        <v>1644.8</v>
      </c>
      <c r="M454" s="155">
        <f t="shared" si="102"/>
        <v>100</v>
      </c>
    </row>
    <row r="455" spans="1:13" ht="18.75">
      <c r="A455" s="196"/>
      <c r="B455" s="162"/>
      <c r="C455" s="162"/>
      <c r="D455" s="102"/>
      <c r="E455" s="102" t="s">
        <v>202</v>
      </c>
      <c r="F455" s="150" t="s">
        <v>203</v>
      </c>
      <c r="G455" s="112">
        <v>0</v>
      </c>
      <c r="H455" s="109">
        <v>1823.5</v>
      </c>
      <c r="I455" s="107">
        <f>SUM(G455:H455)</f>
        <v>1823.5</v>
      </c>
      <c r="J455" s="112">
        <v>0</v>
      </c>
      <c r="K455" s="109">
        <v>1823.5</v>
      </c>
      <c r="L455" s="107">
        <f>SUM(J455:K455)</f>
        <v>1823.5</v>
      </c>
      <c r="M455" s="155">
        <f t="shared" si="102"/>
        <v>100</v>
      </c>
    </row>
    <row r="456" spans="1:13" ht="75">
      <c r="A456" s="196"/>
      <c r="B456" s="162"/>
      <c r="C456" s="162"/>
      <c r="D456" s="102" t="s">
        <v>478</v>
      </c>
      <c r="E456" s="102"/>
      <c r="F456" s="150" t="s">
        <v>376</v>
      </c>
      <c r="G456" s="112">
        <f>G461+G457+G459</f>
        <v>0</v>
      </c>
      <c r="H456" s="112">
        <f>H461+H457+H459</f>
        <v>2100.6</v>
      </c>
      <c r="I456" s="107">
        <f aca="true" t="shared" si="103" ref="I456:I471">SUM(G456:H456)</f>
        <v>2100.6</v>
      </c>
      <c r="J456" s="112">
        <f>J461+J457+J459</f>
        <v>0</v>
      </c>
      <c r="K456" s="112">
        <f>K461+K457+K459</f>
        <v>2096</v>
      </c>
      <c r="L456" s="107">
        <f aca="true" t="shared" si="104" ref="L456:L471">SUM(J456:K456)</f>
        <v>2096</v>
      </c>
      <c r="M456" s="155">
        <f t="shared" si="102"/>
        <v>99.78101494811007</v>
      </c>
    </row>
    <row r="457" spans="1:13" ht="107.25" customHeight="1">
      <c r="A457" s="196"/>
      <c r="B457" s="162"/>
      <c r="C457" s="162"/>
      <c r="D457" s="102"/>
      <c r="E457" s="102" t="s">
        <v>139</v>
      </c>
      <c r="F457" s="150" t="s">
        <v>899</v>
      </c>
      <c r="G457" s="112">
        <f>G458</f>
        <v>0</v>
      </c>
      <c r="H457" s="109">
        <f>H458</f>
        <v>77.934</v>
      </c>
      <c r="I457" s="107">
        <f t="shared" si="103"/>
        <v>77.934</v>
      </c>
      <c r="J457" s="112">
        <f>J458</f>
        <v>0</v>
      </c>
      <c r="K457" s="109">
        <f>K458</f>
        <v>77.934</v>
      </c>
      <c r="L457" s="107">
        <f t="shared" si="104"/>
        <v>77.934</v>
      </c>
      <c r="M457" s="155">
        <f t="shared" si="102"/>
        <v>100</v>
      </c>
    </row>
    <row r="458" spans="1:13" ht="35.25" customHeight="1">
      <c r="A458" s="196"/>
      <c r="B458" s="162"/>
      <c r="C458" s="162"/>
      <c r="D458" s="102"/>
      <c r="E458" s="102" t="s">
        <v>232</v>
      </c>
      <c r="F458" s="150" t="s">
        <v>233</v>
      </c>
      <c r="G458" s="112"/>
      <c r="H458" s="109">
        <v>77.934</v>
      </c>
      <c r="I458" s="107">
        <f t="shared" si="103"/>
        <v>77.934</v>
      </c>
      <c r="J458" s="112"/>
      <c r="K458" s="109">
        <v>77.934</v>
      </c>
      <c r="L458" s="107">
        <f t="shared" si="104"/>
        <v>77.934</v>
      </c>
      <c r="M458" s="155">
        <f t="shared" si="102"/>
        <v>100</v>
      </c>
    </row>
    <row r="459" spans="1:13" ht="33.75" customHeight="1">
      <c r="A459" s="196"/>
      <c r="B459" s="162"/>
      <c r="C459" s="162"/>
      <c r="D459" s="102"/>
      <c r="E459" s="102" t="s">
        <v>143</v>
      </c>
      <c r="F459" s="150" t="s">
        <v>14</v>
      </c>
      <c r="G459" s="112">
        <f>G460</f>
        <v>0</v>
      </c>
      <c r="H459" s="112">
        <f>H460</f>
        <v>1.2</v>
      </c>
      <c r="I459" s="107">
        <f t="shared" si="103"/>
        <v>1.2</v>
      </c>
      <c r="J459" s="112">
        <f>J460</f>
        <v>0</v>
      </c>
      <c r="K459" s="112">
        <f>K460</f>
        <v>1.2</v>
      </c>
      <c r="L459" s="107">
        <f t="shared" si="104"/>
        <v>1.2</v>
      </c>
      <c r="M459" s="155">
        <f t="shared" si="102"/>
        <v>100</v>
      </c>
    </row>
    <row r="460" spans="1:13" ht="56.25">
      <c r="A460" s="196"/>
      <c r="B460" s="162"/>
      <c r="C460" s="162"/>
      <c r="D460" s="102"/>
      <c r="E460" s="102" t="s">
        <v>145</v>
      </c>
      <c r="F460" s="150" t="s">
        <v>814</v>
      </c>
      <c r="G460" s="112">
        <v>0</v>
      </c>
      <c r="H460" s="109">
        <v>1.2</v>
      </c>
      <c r="I460" s="107">
        <f t="shared" si="103"/>
        <v>1.2</v>
      </c>
      <c r="J460" s="112">
        <v>0</v>
      </c>
      <c r="K460" s="109">
        <v>1.2</v>
      </c>
      <c r="L460" s="107">
        <f t="shared" si="104"/>
        <v>1.2</v>
      </c>
      <c r="M460" s="155">
        <f t="shared" si="102"/>
        <v>100</v>
      </c>
    </row>
    <row r="461" spans="1:13" ht="56.25">
      <c r="A461" s="196"/>
      <c r="B461" s="162"/>
      <c r="C461" s="162"/>
      <c r="D461" s="102"/>
      <c r="E461" s="102" t="s">
        <v>198</v>
      </c>
      <c r="F461" s="150" t="s">
        <v>340</v>
      </c>
      <c r="G461" s="112">
        <f>G462+G463</f>
        <v>0</v>
      </c>
      <c r="H461" s="109">
        <f>H462+H463</f>
        <v>2021.466</v>
      </c>
      <c r="I461" s="107">
        <f t="shared" si="103"/>
        <v>2021.466</v>
      </c>
      <c r="J461" s="112">
        <f>J462+J463</f>
        <v>0</v>
      </c>
      <c r="K461" s="109">
        <f>K462+K463</f>
        <v>2016.866</v>
      </c>
      <c r="L461" s="107">
        <f t="shared" si="104"/>
        <v>2016.866</v>
      </c>
      <c r="M461" s="155">
        <f t="shared" si="102"/>
        <v>99.77244237597861</v>
      </c>
    </row>
    <row r="462" spans="1:13" ht="18.75">
      <c r="A462" s="196"/>
      <c r="B462" s="162"/>
      <c r="C462" s="162"/>
      <c r="D462" s="102"/>
      <c r="E462" s="102" t="s">
        <v>200</v>
      </c>
      <c r="F462" s="150" t="s">
        <v>201</v>
      </c>
      <c r="G462" s="112">
        <v>0</v>
      </c>
      <c r="H462" s="109">
        <v>755.661</v>
      </c>
      <c r="I462" s="107">
        <f t="shared" si="103"/>
        <v>755.661</v>
      </c>
      <c r="J462" s="112">
        <v>0</v>
      </c>
      <c r="K462" s="109">
        <v>754.761</v>
      </c>
      <c r="L462" s="107">
        <f t="shared" si="104"/>
        <v>754.761</v>
      </c>
      <c r="M462" s="155">
        <f t="shared" si="102"/>
        <v>99.88089897454017</v>
      </c>
    </row>
    <row r="463" spans="1:13" ht="18.75">
      <c r="A463" s="196"/>
      <c r="B463" s="162"/>
      <c r="C463" s="162"/>
      <c r="D463" s="102"/>
      <c r="E463" s="102" t="s">
        <v>202</v>
      </c>
      <c r="F463" s="150" t="s">
        <v>203</v>
      </c>
      <c r="G463" s="112">
        <v>0</v>
      </c>
      <c r="H463" s="109">
        <v>1265.805</v>
      </c>
      <c r="I463" s="107">
        <f t="shared" si="103"/>
        <v>1265.805</v>
      </c>
      <c r="J463" s="112">
        <v>0</v>
      </c>
      <c r="K463" s="109">
        <v>1262.105</v>
      </c>
      <c r="L463" s="107">
        <f t="shared" si="104"/>
        <v>1262.105</v>
      </c>
      <c r="M463" s="155">
        <f t="shared" si="102"/>
        <v>99.7076958931273</v>
      </c>
    </row>
    <row r="464" spans="1:13" ht="75">
      <c r="A464" s="196"/>
      <c r="B464" s="162"/>
      <c r="C464" s="162"/>
      <c r="D464" s="102" t="s">
        <v>875</v>
      </c>
      <c r="E464" s="102"/>
      <c r="F464" s="198" t="s">
        <v>876</v>
      </c>
      <c r="G464" s="112">
        <f>G465</f>
        <v>0</v>
      </c>
      <c r="H464" s="112">
        <f>H465</f>
        <v>362.556</v>
      </c>
      <c r="I464" s="107">
        <f t="shared" si="103"/>
        <v>362.556</v>
      </c>
      <c r="J464" s="112">
        <f>J465</f>
        <v>0</v>
      </c>
      <c r="K464" s="112">
        <f>K465</f>
        <v>362.556</v>
      </c>
      <c r="L464" s="107">
        <f t="shared" si="104"/>
        <v>362.556</v>
      </c>
      <c r="M464" s="155">
        <f t="shared" si="102"/>
        <v>100</v>
      </c>
    </row>
    <row r="465" spans="1:13" ht="56.25">
      <c r="A465" s="196"/>
      <c r="B465" s="162"/>
      <c r="C465" s="162"/>
      <c r="D465" s="102"/>
      <c r="E465" s="102" t="s">
        <v>198</v>
      </c>
      <c r="F465" s="150" t="s">
        <v>340</v>
      </c>
      <c r="G465" s="112">
        <f>G466+G467</f>
        <v>0</v>
      </c>
      <c r="H465" s="112">
        <f>H466+H467</f>
        <v>362.556</v>
      </c>
      <c r="I465" s="107">
        <f t="shared" si="103"/>
        <v>362.556</v>
      </c>
      <c r="J465" s="112">
        <f>J466+J467</f>
        <v>0</v>
      </c>
      <c r="K465" s="112">
        <f>K466+K467</f>
        <v>362.556</v>
      </c>
      <c r="L465" s="107">
        <f t="shared" si="104"/>
        <v>362.556</v>
      </c>
      <c r="M465" s="155">
        <f t="shared" si="102"/>
        <v>100</v>
      </c>
    </row>
    <row r="466" spans="1:13" ht="18.75">
      <c r="A466" s="196"/>
      <c r="B466" s="162"/>
      <c r="C466" s="162"/>
      <c r="D466" s="102"/>
      <c r="E466" s="102" t="s">
        <v>200</v>
      </c>
      <c r="F466" s="150" t="s">
        <v>201</v>
      </c>
      <c r="G466" s="112"/>
      <c r="H466" s="112">
        <v>10.846</v>
      </c>
      <c r="I466" s="107">
        <f t="shared" si="103"/>
        <v>10.846</v>
      </c>
      <c r="J466" s="112"/>
      <c r="K466" s="112">
        <v>10.846</v>
      </c>
      <c r="L466" s="107">
        <f t="shared" si="104"/>
        <v>10.846</v>
      </c>
      <c r="M466" s="155">
        <f t="shared" si="102"/>
        <v>100</v>
      </c>
    </row>
    <row r="467" spans="1:13" ht="18.75">
      <c r="A467" s="196"/>
      <c r="B467" s="162"/>
      <c r="C467" s="162"/>
      <c r="D467" s="102"/>
      <c r="E467" s="102" t="s">
        <v>202</v>
      </c>
      <c r="F467" s="150" t="s">
        <v>203</v>
      </c>
      <c r="G467" s="112"/>
      <c r="H467" s="112">
        <v>351.71</v>
      </c>
      <c r="I467" s="107">
        <f t="shared" si="103"/>
        <v>351.71</v>
      </c>
      <c r="J467" s="112"/>
      <c r="K467" s="112">
        <v>351.71</v>
      </c>
      <c r="L467" s="107">
        <f t="shared" si="104"/>
        <v>351.71</v>
      </c>
      <c r="M467" s="155">
        <f t="shared" si="102"/>
        <v>100</v>
      </c>
    </row>
    <row r="468" spans="1:13" ht="35.25" customHeight="1">
      <c r="A468" s="196"/>
      <c r="B468" s="162"/>
      <c r="C468" s="196" t="s">
        <v>185</v>
      </c>
      <c r="D468" s="149"/>
      <c r="E468" s="149"/>
      <c r="F468" s="150" t="s">
        <v>206</v>
      </c>
      <c r="G468" s="112">
        <f>G469+G477+G483</f>
        <v>1071.531</v>
      </c>
      <c r="H468" s="109">
        <f>H469+H477</f>
        <v>1484.125</v>
      </c>
      <c r="I468" s="107">
        <f t="shared" si="103"/>
        <v>2555.656</v>
      </c>
      <c r="J468" s="112">
        <f>J469+J477+J483</f>
        <v>1071.531</v>
      </c>
      <c r="K468" s="109">
        <f>K469+K477</f>
        <v>1484.125</v>
      </c>
      <c r="L468" s="107">
        <f t="shared" si="104"/>
        <v>2555.656</v>
      </c>
      <c r="M468" s="155">
        <f t="shared" si="102"/>
        <v>100</v>
      </c>
    </row>
    <row r="469" spans="1:13" ht="51" customHeight="1">
      <c r="A469" s="196"/>
      <c r="B469" s="162"/>
      <c r="C469" s="196"/>
      <c r="D469" s="102" t="s">
        <v>410</v>
      </c>
      <c r="E469" s="102"/>
      <c r="F469" s="150" t="s">
        <v>413</v>
      </c>
      <c r="G469" s="112">
        <f>G470</f>
        <v>1006.531</v>
      </c>
      <c r="H469" s="109">
        <f>H470</f>
        <v>0</v>
      </c>
      <c r="I469" s="107">
        <f t="shared" si="103"/>
        <v>1006.531</v>
      </c>
      <c r="J469" s="112">
        <f>J470</f>
        <v>1006.531</v>
      </c>
      <c r="K469" s="109">
        <f>K470</f>
        <v>0</v>
      </c>
      <c r="L469" s="107">
        <f t="shared" si="104"/>
        <v>1006.531</v>
      </c>
      <c r="M469" s="155">
        <f t="shared" si="102"/>
        <v>100</v>
      </c>
    </row>
    <row r="470" spans="1:13" ht="33.75" customHeight="1">
      <c r="A470" s="196"/>
      <c r="B470" s="162"/>
      <c r="C470" s="196"/>
      <c r="D470" s="102" t="s">
        <v>19</v>
      </c>
      <c r="E470" s="102"/>
      <c r="F470" s="150" t="s">
        <v>386</v>
      </c>
      <c r="G470" s="112">
        <f>G471</f>
        <v>1006.531</v>
      </c>
      <c r="H470" s="112"/>
      <c r="I470" s="107">
        <f t="shared" si="103"/>
        <v>1006.531</v>
      </c>
      <c r="J470" s="112">
        <f>J471</f>
        <v>1006.531</v>
      </c>
      <c r="K470" s="112"/>
      <c r="L470" s="107">
        <f t="shared" si="104"/>
        <v>1006.531</v>
      </c>
      <c r="M470" s="155">
        <f t="shared" si="102"/>
        <v>100</v>
      </c>
    </row>
    <row r="471" spans="1:13" ht="35.25" customHeight="1">
      <c r="A471" s="196"/>
      <c r="B471" s="162"/>
      <c r="C471" s="196"/>
      <c r="D471" s="102" t="s">
        <v>21</v>
      </c>
      <c r="E471" s="102"/>
      <c r="F471" s="150" t="s">
        <v>406</v>
      </c>
      <c r="G471" s="112">
        <f>G472+G474</f>
        <v>1006.531</v>
      </c>
      <c r="H471" s="112">
        <f>H472+H474</f>
        <v>0</v>
      </c>
      <c r="I471" s="107">
        <f t="shared" si="103"/>
        <v>1006.531</v>
      </c>
      <c r="J471" s="112">
        <f>J472+J474</f>
        <v>1006.531</v>
      </c>
      <c r="K471" s="112">
        <f>K472+K474</f>
        <v>0</v>
      </c>
      <c r="L471" s="107">
        <f t="shared" si="104"/>
        <v>1006.531</v>
      </c>
      <c r="M471" s="155">
        <f t="shared" si="102"/>
        <v>100</v>
      </c>
    </row>
    <row r="472" spans="1:13" ht="35.25" customHeight="1">
      <c r="A472" s="196"/>
      <c r="B472" s="162"/>
      <c r="C472" s="196"/>
      <c r="D472" s="149"/>
      <c r="E472" s="102" t="s">
        <v>143</v>
      </c>
      <c r="F472" s="150" t="s">
        <v>14</v>
      </c>
      <c r="G472" s="107">
        <f>G473</f>
        <v>13.189</v>
      </c>
      <c r="H472" s="108">
        <f>H473</f>
        <v>0</v>
      </c>
      <c r="I472" s="112">
        <f>G472+H472</f>
        <v>13.189</v>
      </c>
      <c r="J472" s="107">
        <f>J473</f>
        <v>13.189</v>
      </c>
      <c r="K472" s="108">
        <f>K473</f>
        <v>0</v>
      </c>
      <c r="L472" s="112">
        <f>J472+K472</f>
        <v>13.189</v>
      </c>
      <c r="M472" s="155">
        <f t="shared" si="102"/>
        <v>100</v>
      </c>
    </row>
    <row r="473" spans="1:13" ht="56.25">
      <c r="A473" s="196"/>
      <c r="B473" s="162"/>
      <c r="C473" s="196"/>
      <c r="D473" s="149"/>
      <c r="E473" s="102" t="s">
        <v>145</v>
      </c>
      <c r="F473" s="150" t="s">
        <v>814</v>
      </c>
      <c r="G473" s="107">
        <v>13.189</v>
      </c>
      <c r="H473" s="112"/>
      <c r="I473" s="112">
        <f>G473+H473</f>
        <v>13.189</v>
      </c>
      <c r="J473" s="107">
        <v>13.189</v>
      </c>
      <c r="K473" s="112"/>
      <c r="L473" s="112">
        <f>J473+K473</f>
        <v>13.189</v>
      </c>
      <c r="M473" s="155">
        <f t="shared" si="102"/>
        <v>100</v>
      </c>
    </row>
    <row r="474" spans="1:13" ht="52.5" customHeight="1">
      <c r="A474" s="196"/>
      <c r="B474" s="162"/>
      <c r="C474" s="196"/>
      <c r="D474" s="149"/>
      <c r="E474" s="162" t="s">
        <v>198</v>
      </c>
      <c r="F474" s="150" t="s">
        <v>340</v>
      </c>
      <c r="G474" s="112">
        <f>G475+G476</f>
        <v>993.342</v>
      </c>
      <c r="H474" s="109"/>
      <c r="I474" s="107">
        <f>SUM(G474:H474)</f>
        <v>993.342</v>
      </c>
      <c r="J474" s="112">
        <f>J475+J476</f>
        <v>993.342</v>
      </c>
      <c r="K474" s="109"/>
      <c r="L474" s="107">
        <f>SUM(J474:K474)</f>
        <v>993.342</v>
      </c>
      <c r="M474" s="155">
        <f t="shared" si="102"/>
        <v>100</v>
      </c>
    </row>
    <row r="475" spans="1:13" ht="18.75">
      <c r="A475" s="196"/>
      <c r="B475" s="162"/>
      <c r="C475" s="196"/>
      <c r="D475" s="149"/>
      <c r="E475" s="102" t="s">
        <v>200</v>
      </c>
      <c r="F475" s="150" t="s">
        <v>201</v>
      </c>
      <c r="G475" s="112">
        <v>532.847</v>
      </c>
      <c r="H475" s="109"/>
      <c r="I475" s="107">
        <f>SUM(G475:H475)</f>
        <v>532.847</v>
      </c>
      <c r="J475" s="112">
        <v>532.847</v>
      </c>
      <c r="K475" s="112"/>
      <c r="L475" s="107">
        <f>SUM(J475:K475)</f>
        <v>532.847</v>
      </c>
      <c r="M475" s="155">
        <f>L475/I475*100</f>
        <v>100</v>
      </c>
    </row>
    <row r="476" spans="1:13" ht="18.75">
      <c r="A476" s="196"/>
      <c r="B476" s="162"/>
      <c r="C476" s="196"/>
      <c r="D476" s="149"/>
      <c r="E476" s="102" t="s">
        <v>202</v>
      </c>
      <c r="F476" s="150" t="s">
        <v>203</v>
      </c>
      <c r="G476" s="112">
        <v>460.495</v>
      </c>
      <c r="H476" s="109"/>
      <c r="I476" s="107">
        <f>SUM(G476:H476)</f>
        <v>460.495</v>
      </c>
      <c r="J476" s="112">
        <v>460.495</v>
      </c>
      <c r="K476" s="112"/>
      <c r="L476" s="107">
        <f>SUM(J476:K476)</f>
        <v>460.495</v>
      </c>
      <c r="M476" s="155">
        <f>L476/I476*100</f>
        <v>100</v>
      </c>
    </row>
    <row r="477" spans="1:13" ht="52.5" customHeight="1">
      <c r="A477" s="196"/>
      <c r="B477" s="162"/>
      <c r="C477" s="162"/>
      <c r="D477" s="102" t="s">
        <v>464</v>
      </c>
      <c r="E477" s="102"/>
      <c r="F477" s="150" t="s">
        <v>468</v>
      </c>
      <c r="G477" s="112">
        <f aca="true" t="shared" si="105" ref="G477:H479">G478</f>
        <v>0</v>
      </c>
      <c r="H477" s="109">
        <f t="shared" si="105"/>
        <v>1484.125</v>
      </c>
      <c r="I477" s="107">
        <f aca="true" t="shared" si="106" ref="I477:I482">SUM(G477:H477)</f>
        <v>1484.125</v>
      </c>
      <c r="J477" s="112">
        <f aca="true" t="shared" si="107" ref="J477:K479">J478</f>
        <v>0</v>
      </c>
      <c r="K477" s="109">
        <f t="shared" si="107"/>
        <v>1484.125</v>
      </c>
      <c r="L477" s="107">
        <f aca="true" t="shared" si="108" ref="L477:L487">SUM(J477:K477)</f>
        <v>1484.125</v>
      </c>
      <c r="M477" s="155">
        <f t="shared" si="102"/>
        <v>100</v>
      </c>
    </row>
    <row r="478" spans="1:13" ht="18.75">
      <c r="A478" s="196"/>
      <c r="B478" s="162"/>
      <c r="C478" s="162"/>
      <c r="D478" s="102" t="s">
        <v>465</v>
      </c>
      <c r="E478" s="102"/>
      <c r="F478" s="150" t="s">
        <v>466</v>
      </c>
      <c r="G478" s="112">
        <f t="shared" si="105"/>
        <v>0</v>
      </c>
      <c r="H478" s="109">
        <f t="shared" si="105"/>
        <v>1484.125</v>
      </c>
      <c r="I478" s="107">
        <f t="shared" si="106"/>
        <v>1484.125</v>
      </c>
      <c r="J478" s="112">
        <f t="shared" si="107"/>
        <v>0</v>
      </c>
      <c r="K478" s="109">
        <f t="shared" si="107"/>
        <v>1484.125</v>
      </c>
      <c r="L478" s="107">
        <f t="shared" si="108"/>
        <v>1484.125</v>
      </c>
      <c r="M478" s="155">
        <f t="shared" si="102"/>
        <v>100</v>
      </c>
    </row>
    <row r="479" spans="1:13" ht="37.5">
      <c r="A479" s="196"/>
      <c r="B479" s="162"/>
      <c r="C479" s="162"/>
      <c r="D479" s="149" t="s">
        <v>470</v>
      </c>
      <c r="E479" s="149"/>
      <c r="F479" s="150" t="s">
        <v>408</v>
      </c>
      <c r="G479" s="109">
        <f t="shared" si="105"/>
        <v>0</v>
      </c>
      <c r="H479" s="109">
        <f t="shared" si="105"/>
        <v>1484.125</v>
      </c>
      <c r="I479" s="107">
        <f t="shared" si="106"/>
        <v>1484.125</v>
      </c>
      <c r="J479" s="109">
        <f t="shared" si="107"/>
        <v>0</v>
      </c>
      <c r="K479" s="109">
        <f t="shared" si="107"/>
        <v>1484.125</v>
      </c>
      <c r="L479" s="107">
        <f t="shared" si="108"/>
        <v>1484.125</v>
      </c>
      <c r="M479" s="155">
        <f t="shared" si="102"/>
        <v>100</v>
      </c>
    </row>
    <row r="480" spans="1:13" ht="56.25">
      <c r="A480" s="196"/>
      <c r="B480" s="162"/>
      <c r="C480" s="162"/>
      <c r="D480" s="149"/>
      <c r="E480" s="162" t="s">
        <v>198</v>
      </c>
      <c r="F480" s="150" t="s">
        <v>340</v>
      </c>
      <c r="G480" s="112">
        <f>G481+G482</f>
        <v>0</v>
      </c>
      <c r="H480" s="109">
        <f>H481+H482</f>
        <v>1484.125</v>
      </c>
      <c r="I480" s="107">
        <f t="shared" si="106"/>
        <v>1484.125</v>
      </c>
      <c r="J480" s="112">
        <f>J481+J482</f>
        <v>0</v>
      </c>
      <c r="K480" s="109">
        <f>K481+K482</f>
        <v>1484.125</v>
      </c>
      <c r="L480" s="107">
        <f t="shared" si="108"/>
        <v>1484.125</v>
      </c>
      <c r="M480" s="155">
        <f t="shared" si="102"/>
        <v>100</v>
      </c>
    </row>
    <row r="481" spans="1:13" ht="18.75">
      <c r="A481" s="196"/>
      <c r="B481" s="162"/>
      <c r="C481" s="162"/>
      <c r="D481" s="149"/>
      <c r="E481" s="102" t="s">
        <v>200</v>
      </c>
      <c r="F481" s="150" t="s">
        <v>201</v>
      </c>
      <c r="G481" s="112">
        <v>0</v>
      </c>
      <c r="H481" s="109">
        <v>659.612</v>
      </c>
      <c r="I481" s="107">
        <f t="shared" si="106"/>
        <v>659.612</v>
      </c>
      <c r="J481" s="112"/>
      <c r="K481" s="112">
        <v>659.612</v>
      </c>
      <c r="L481" s="107">
        <f t="shared" si="108"/>
        <v>659.612</v>
      </c>
      <c r="M481" s="155">
        <f t="shared" si="102"/>
        <v>100</v>
      </c>
    </row>
    <row r="482" spans="1:13" ht="18.75">
      <c r="A482" s="196"/>
      <c r="B482" s="162"/>
      <c r="C482" s="162"/>
      <c r="D482" s="149"/>
      <c r="E482" s="102" t="s">
        <v>202</v>
      </c>
      <c r="F482" s="150" t="s">
        <v>203</v>
      </c>
      <c r="G482" s="112">
        <v>0</v>
      </c>
      <c r="H482" s="109">
        <v>824.513</v>
      </c>
      <c r="I482" s="107">
        <f t="shared" si="106"/>
        <v>824.513</v>
      </c>
      <c r="J482" s="112"/>
      <c r="K482" s="112">
        <v>824.513</v>
      </c>
      <c r="L482" s="107">
        <f t="shared" si="108"/>
        <v>824.513</v>
      </c>
      <c r="M482" s="155">
        <f t="shared" si="102"/>
        <v>100</v>
      </c>
    </row>
    <row r="483" spans="1:13" ht="56.25">
      <c r="A483" s="196"/>
      <c r="B483" s="162"/>
      <c r="C483" s="162"/>
      <c r="D483" s="102" t="s">
        <v>410</v>
      </c>
      <c r="E483" s="150"/>
      <c r="F483" s="102" t="s">
        <v>413</v>
      </c>
      <c r="G483" s="112">
        <f>G484</f>
        <v>65</v>
      </c>
      <c r="H483" s="109">
        <f>H484</f>
        <v>0</v>
      </c>
      <c r="I483" s="107">
        <f aca="true" t="shared" si="109" ref="I483:I490">SUM(G483:H483)</f>
        <v>65</v>
      </c>
      <c r="J483" s="112">
        <f>J484</f>
        <v>65</v>
      </c>
      <c r="K483" s="109">
        <f>K484</f>
        <v>0</v>
      </c>
      <c r="L483" s="107">
        <f t="shared" si="108"/>
        <v>65</v>
      </c>
      <c r="M483" s="155">
        <f t="shared" si="102"/>
        <v>100</v>
      </c>
    </row>
    <row r="484" spans="1:13" ht="37.5">
      <c r="A484" s="196"/>
      <c r="B484" s="162"/>
      <c r="C484" s="162"/>
      <c r="D484" s="102" t="s">
        <v>838</v>
      </c>
      <c r="E484" s="150"/>
      <c r="F484" s="211" t="s">
        <v>387</v>
      </c>
      <c r="G484" s="112">
        <f>G485</f>
        <v>65</v>
      </c>
      <c r="H484" s="112"/>
      <c r="I484" s="107">
        <f t="shared" si="109"/>
        <v>65</v>
      </c>
      <c r="J484" s="112">
        <f>J485</f>
        <v>65</v>
      </c>
      <c r="K484" s="112"/>
      <c r="L484" s="107">
        <f t="shared" si="108"/>
        <v>65</v>
      </c>
      <c r="M484" s="155">
        <f t="shared" si="102"/>
        <v>100</v>
      </c>
    </row>
    <row r="485" spans="1:13" ht="56.25">
      <c r="A485" s="196"/>
      <c r="B485" s="162"/>
      <c r="C485" s="162"/>
      <c r="D485" s="102" t="s">
        <v>18</v>
      </c>
      <c r="E485" s="102"/>
      <c r="F485" s="206" t="s">
        <v>388</v>
      </c>
      <c r="G485" s="112">
        <f>G486</f>
        <v>65</v>
      </c>
      <c r="H485" s="112"/>
      <c r="I485" s="107">
        <f t="shared" si="109"/>
        <v>65</v>
      </c>
      <c r="J485" s="112">
        <f>J486</f>
        <v>65</v>
      </c>
      <c r="K485" s="112"/>
      <c r="L485" s="107">
        <f t="shared" si="108"/>
        <v>65</v>
      </c>
      <c r="M485" s="155">
        <f t="shared" si="102"/>
        <v>100</v>
      </c>
    </row>
    <row r="486" spans="1:13" ht="56.25">
      <c r="A486" s="196"/>
      <c r="B486" s="162"/>
      <c r="C486" s="162"/>
      <c r="D486" s="102"/>
      <c r="E486" s="102" t="s">
        <v>198</v>
      </c>
      <c r="F486" s="150" t="s">
        <v>340</v>
      </c>
      <c r="G486" s="107">
        <f>G487</f>
        <v>65</v>
      </c>
      <c r="H486" s="108">
        <f>H487</f>
        <v>0</v>
      </c>
      <c r="I486" s="107">
        <f t="shared" si="109"/>
        <v>65</v>
      </c>
      <c r="J486" s="107">
        <f>J487</f>
        <v>65</v>
      </c>
      <c r="K486" s="108">
        <f>K487</f>
        <v>0</v>
      </c>
      <c r="L486" s="107">
        <f t="shared" si="108"/>
        <v>65</v>
      </c>
      <c r="M486" s="155">
        <f t="shared" si="102"/>
        <v>100</v>
      </c>
    </row>
    <row r="487" spans="1:13" ht="18.75">
      <c r="A487" s="196"/>
      <c r="B487" s="162"/>
      <c r="C487" s="162"/>
      <c r="D487" s="102"/>
      <c r="E487" s="102" t="s">
        <v>200</v>
      </c>
      <c r="F487" s="150" t="s">
        <v>201</v>
      </c>
      <c r="G487" s="107">
        <v>65</v>
      </c>
      <c r="H487" s="108">
        <v>0</v>
      </c>
      <c r="I487" s="107">
        <f t="shared" si="109"/>
        <v>65</v>
      </c>
      <c r="J487" s="107">
        <v>65</v>
      </c>
      <c r="K487" s="108">
        <v>0</v>
      </c>
      <c r="L487" s="107">
        <f t="shared" si="108"/>
        <v>65</v>
      </c>
      <c r="M487" s="155">
        <f t="shared" si="102"/>
        <v>100</v>
      </c>
    </row>
    <row r="488" spans="1:13" ht="17.25" customHeight="1">
      <c r="A488" s="196"/>
      <c r="B488" s="196"/>
      <c r="C488" s="196" t="s">
        <v>179</v>
      </c>
      <c r="D488" s="149"/>
      <c r="E488" s="149"/>
      <c r="F488" s="150" t="s">
        <v>240</v>
      </c>
      <c r="G488" s="107">
        <f>G489+G495+G511</f>
        <v>6404.035</v>
      </c>
      <c r="H488" s="108">
        <f>H489+H495+H511</f>
        <v>136</v>
      </c>
      <c r="I488" s="107">
        <f t="shared" si="109"/>
        <v>6540.035</v>
      </c>
      <c r="J488" s="107">
        <f>J489+J495+J511</f>
        <v>6376.60374</v>
      </c>
      <c r="K488" s="108">
        <f>K489+K495+K511</f>
        <v>117.35426</v>
      </c>
      <c r="L488" s="107">
        <f>SUM(J488:K488)</f>
        <v>6493.958</v>
      </c>
      <c r="M488" s="155">
        <f t="shared" si="102"/>
        <v>99.29546248605703</v>
      </c>
    </row>
    <row r="489" spans="1:13" ht="56.25">
      <c r="A489" s="196"/>
      <c r="B489" s="196"/>
      <c r="C489" s="196"/>
      <c r="D489" s="102" t="s">
        <v>271</v>
      </c>
      <c r="E489" s="102"/>
      <c r="F489" s="206" t="s">
        <v>272</v>
      </c>
      <c r="G489" s="107">
        <f>G490</f>
        <v>1721.37</v>
      </c>
      <c r="H489" s="108">
        <f>H490</f>
        <v>0</v>
      </c>
      <c r="I489" s="107">
        <f t="shared" si="109"/>
        <v>1721.37</v>
      </c>
      <c r="J489" s="107">
        <f>J490</f>
        <v>1720.65003</v>
      </c>
      <c r="K489" s="108">
        <f>K490</f>
        <v>0</v>
      </c>
      <c r="L489" s="107">
        <f>SUM(J489:K489)</f>
        <v>1720.65003</v>
      </c>
      <c r="M489" s="155">
        <f t="shared" si="102"/>
        <v>99.9581745934924</v>
      </c>
    </row>
    <row r="490" spans="1:13" ht="37.5">
      <c r="A490" s="196"/>
      <c r="B490" s="196"/>
      <c r="C490" s="196"/>
      <c r="D490" s="102" t="s">
        <v>273</v>
      </c>
      <c r="E490" s="102"/>
      <c r="F490" s="150" t="s">
        <v>274</v>
      </c>
      <c r="G490" s="107">
        <f>G491+G493</f>
        <v>1721.37</v>
      </c>
      <c r="H490" s="108">
        <f>H491+H493</f>
        <v>0</v>
      </c>
      <c r="I490" s="107">
        <f t="shared" si="109"/>
        <v>1721.37</v>
      </c>
      <c r="J490" s="107">
        <f>J491+J493</f>
        <v>1720.65003</v>
      </c>
      <c r="K490" s="108">
        <f>K491+K493</f>
        <v>0</v>
      </c>
      <c r="L490" s="107">
        <f>SUM(J490:K490)</f>
        <v>1720.65003</v>
      </c>
      <c r="M490" s="155">
        <f t="shared" si="102"/>
        <v>99.9581745934924</v>
      </c>
    </row>
    <row r="491" spans="1:13" ht="112.5" customHeight="1">
      <c r="A491" s="196"/>
      <c r="B491" s="196"/>
      <c r="C491" s="196"/>
      <c r="D491" s="102"/>
      <c r="E491" s="102" t="s">
        <v>139</v>
      </c>
      <c r="F491" s="150" t="s">
        <v>899</v>
      </c>
      <c r="G491" s="107">
        <f>G492</f>
        <v>1644.27</v>
      </c>
      <c r="H491" s="108">
        <f>H492</f>
        <v>0</v>
      </c>
      <c r="I491" s="112">
        <f aca="true" t="shared" si="110" ref="I491:I499">G491+H491</f>
        <v>1644.27</v>
      </c>
      <c r="J491" s="107">
        <f>J492</f>
        <v>1644.26969</v>
      </c>
      <c r="K491" s="108">
        <f>K492</f>
        <v>0</v>
      </c>
      <c r="L491" s="112">
        <f aca="true" t="shared" si="111" ref="L491:L499">J491+K491</f>
        <v>1644.26969</v>
      </c>
      <c r="M491" s="155">
        <f t="shared" si="102"/>
        <v>99.99998114664868</v>
      </c>
    </row>
    <row r="492" spans="1:13" ht="54" customHeight="1">
      <c r="A492" s="196"/>
      <c r="B492" s="196"/>
      <c r="C492" s="196"/>
      <c r="D492" s="102"/>
      <c r="E492" s="102" t="s">
        <v>141</v>
      </c>
      <c r="F492" s="150" t="s">
        <v>534</v>
      </c>
      <c r="G492" s="107">
        <v>1644.27</v>
      </c>
      <c r="H492" s="112"/>
      <c r="I492" s="112">
        <f t="shared" si="110"/>
        <v>1644.27</v>
      </c>
      <c r="J492" s="107">
        <v>1644.26969</v>
      </c>
      <c r="K492" s="112"/>
      <c r="L492" s="112">
        <f t="shared" si="111"/>
        <v>1644.26969</v>
      </c>
      <c r="M492" s="155">
        <f t="shared" si="102"/>
        <v>99.99998114664868</v>
      </c>
    </row>
    <row r="493" spans="1:13" ht="35.25" customHeight="1">
      <c r="A493" s="196"/>
      <c r="B493" s="196"/>
      <c r="C493" s="196"/>
      <c r="D493" s="102"/>
      <c r="E493" s="102" t="s">
        <v>143</v>
      </c>
      <c r="F493" s="150" t="s">
        <v>14</v>
      </c>
      <c r="G493" s="107">
        <f>G494</f>
        <v>77.1</v>
      </c>
      <c r="H493" s="108">
        <f>H494</f>
        <v>0</v>
      </c>
      <c r="I493" s="112">
        <f t="shared" si="110"/>
        <v>77.1</v>
      </c>
      <c r="J493" s="107">
        <f>J494</f>
        <v>76.38034</v>
      </c>
      <c r="K493" s="108">
        <f>K494</f>
        <v>0</v>
      </c>
      <c r="L493" s="112">
        <f t="shared" si="111"/>
        <v>76.38034</v>
      </c>
      <c r="M493" s="155">
        <f t="shared" si="102"/>
        <v>99.066588845655</v>
      </c>
    </row>
    <row r="494" spans="1:13" ht="56.25">
      <c r="A494" s="196"/>
      <c r="B494" s="196"/>
      <c r="C494" s="196"/>
      <c r="D494" s="102"/>
      <c r="E494" s="102" t="s">
        <v>145</v>
      </c>
      <c r="F494" s="150" t="s">
        <v>814</v>
      </c>
      <c r="G494" s="107">
        <v>77.1</v>
      </c>
      <c r="H494" s="112"/>
      <c r="I494" s="112">
        <f t="shared" si="110"/>
        <v>77.1</v>
      </c>
      <c r="J494" s="107">
        <v>76.38034</v>
      </c>
      <c r="K494" s="112"/>
      <c r="L494" s="112">
        <f t="shared" si="111"/>
        <v>76.38034</v>
      </c>
      <c r="M494" s="155">
        <f t="shared" si="102"/>
        <v>99.066588845655</v>
      </c>
    </row>
    <row r="495" spans="1:13" ht="56.25">
      <c r="A495" s="196"/>
      <c r="B495" s="196"/>
      <c r="C495" s="196"/>
      <c r="D495" s="102" t="s">
        <v>355</v>
      </c>
      <c r="E495" s="102"/>
      <c r="F495" s="150" t="s">
        <v>356</v>
      </c>
      <c r="G495" s="107">
        <f>G500+G496</f>
        <v>4682.665</v>
      </c>
      <c r="H495" s="108">
        <f>H500</f>
        <v>0</v>
      </c>
      <c r="I495" s="112">
        <f t="shared" si="110"/>
        <v>4682.665</v>
      </c>
      <c r="J495" s="107">
        <f>J500+J496</f>
        <v>4655.95371</v>
      </c>
      <c r="K495" s="108">
        <f>K500</f>
        <v>0</v>
      </c>
      <c r="L495" s="112">
        <f t="shared" si="111"/>
        <v>4655.95371</v>
      </c>
      <c r="M495" s="155">
        <f t="shared" si="102"/>
        <v>99.42957076792808</v>
      </c>
    </row>
    <row r="496" spans="1:13" ht="18.75">
      <c r="A496" s="196"/>
      <c r="B496" s="196"/>
      <c r="C496" s="196"/>
      <c r="D496" s="102" t="s">
        <v>832</v>
      </c>
      <c r="E496" s="102"/>
      <c r="F496" s="150" t="s">
        <v>375</v>
      </c>
      <c r="G496" s="107">
        <f>G497</f>
        <v>14.965</v>
      </c>
      <c r="H496" s="108">
        <f>H501</f>
        <v>0</v>
      </c>
      <c r="I496" s="112">
        <f t="shared" si="110"/>
        <v>14.965</v>
      </c>
      <c r="J496" s="107">
        <f>J497</f>
        <v>14.965</v>
      </c>
      <c r="K496" s="108">
        <f>K501</f>
        <v>0</v>
      </c>
      <c r="L496" s="112">
        <f t="shared" si="111"/>
        <v>14.965</v>
      </c>
      <c r="M496" s="155">
        <f t="shared" si="102"/>
        <v>100</v>
      </c>
    </row>
    <row r="497" spans="1:13" ht="56.25">
      <c r="A497" s="196"/>
      <c r="B497" s="196"/>
      <c r="C497" s="196"/>
      <c r="D497" s="102" t="s">
        <v>34</v>
      </c>
      <c r="E497" s="102"/>
      <c r="F497" s="150" t="s">
        <v>373</v>
      </c>
      <c r="G497" s="107">
        <f>G498</f>
        <v>14.965</v>
      </c>
      <c r="H497" s="108">
        <f>H498</f>
        <v>0</v>
      </c>
      <c r="I497" s="112">
        <f t="shared" si="110"/>
        <v>14.965</v>
      </c>
      <c r="J497" s="107">
        <f>J498</f>
        <v>14.965</v>
      </c>
      <c r="K497" s="108">
        <f>K498</f>
        <v>0</v>
      </c>
      <c r="L497" s="112">
        <f t="shared" si="111"/>
        <v>14.965</v>
      </c>
      <c r="M497" s="155">
        <f t="shared" si="102"/>
        <v>100</v>
      </c>
    </row>
    <row r="498" spans="1:13" ht="34.5" customHeight="1">
      <c r="A498" s="196"/>
      <c r="B498" s="196"/>
      <c r="C498" s="196"/>
      <c r="D498" s="102"/>
      <c r="E498" s="102" t="s">
        <v>143</v>
      </c>
      <c r="F498" s="150" t="s">
        <v>14</v>
      </c>
      <c r="G498" s="107">
        <f>G499</f>
        <v>14.965</v>
      </c>
      <c r="H498" s="108">
        <f>H499</f>
        <v>0</v>
      </c>
      <c r="I498" s="112">
        <f t="shared" si="110"/>
        <v>14.965</v>
      </c>
      <c r="J498" s="107">
        <f>J499</f>
        <v>14.965</v>
      </c>
      <c r="K498" s="108">
        <f>K499</f>
        <v>0</v>
      </c>
      <c r="L498" s="112">
        <f t="shared" si="111"/>
        <v>14.965</v>
      </c>
      <c r="M498" s="155">
        <f t="shared" si="102"/>
        <v>100</v>
      </c>
    </row>
    <row r="499" spans="1:13" ht="56.25">
      <c r="A499" s="196"/>
      <c r="B499" s="196"/>
      <c r="C499" s="196"/>
      <c r="D499" s="102"/>
      <c r="E499" s="102" t="s">
        <v>145</v>
      </c>
      <c r="F499" s="150" t="s">
        <v>814</v>
      </c>
      <c r="G499" s="107">
        <v>14.965</v>
      </c>
      <c r="H499" s="108">
        <v>0</v>
      </c>
      <c r="I499" s="112">
        <f t="shared" si="110"/>
        <v>14.965</v>
      </c>
      <c r="J499" s="107">
        <v>14.965</v>
      </c>
      <c r="K499" s="108">
        <v>0</v>
      </c>
      <c r="L499" s="112">
        <f t="shared" si="111"/>
        <v>14.965</v>
      </c>
      <c r="M499" s="155">
        <f t="shared" si="102"/>
        <v>100</v>
      </c>
    </row>
    <row r="500" spans="1:13" ht="54.75" customHeight="1">
      <c r="A500" s="196"/>
      <c r="B500" s="196"/>
      <c r="C500" s="196"/>
      <c r="D500" s="149" t="s">
        <v>377</v>
      </c>
      <c r="E500" s="149"/>
      <c r="F500" s="150" t="s">
        <v>378</v>
      </c>
      <c r="G500" s="107">
        <f>G501+G508</f>
        <v>4667.7</v>
      </c>
      <c r="H500" s="108">
        <f>H501+H508</f>
        <v>0</v>
      </c>
      <c r="I500" s="107">
        <f>SUM(G500:H500)</f>
        <v>4667.7</v>
      </c>
      <c r="J500" s="107">
        <f>J501+J508</f>
        <v>4640.98871</v>
      </c>
      <c r="K500" s="108">
        <f>K501+K508</f>
        <v>0</v>
      </c>
      <c r="L500" s="107">
        <f>SUM(J500:K500)</f>
        <v>4640.98871</v>
      </c>
      <c r="M500" s="155">
        <f t="shared" si="102"/>
        <v>99.42774192857296</v>
      </c>
    </row>
    <row r="501" spans="1:13" ht="37.5">
      <c r="A501" s="196"/>
      <c r="B501" s="196"/>
      <c r="C501" s="196"/>
      <c r="D501" s="149" t="s">
        <v>379</v>
      </c>
      <c r="E501" s="149"/>
      <c r="F501" s="150" t="s">
        <v>304</v>
      </c>
      <c r="G501" s="107">
        <f>G502+G504+G506</f>
        <v>4247.7</v>
      </c>
      <c r="H501" s="108">
        <f>H502+H504+H506</f>
        <v>0</v>
      </c>
      <c r="I501" s="107">
        <f>SUM(G501:H501)</f>
        <v>4247.7</v>
      </c>
      <c r="J501" s="107">
        <f>J502+J504+J506</f>
        <v>4220.98971</v>
      </c>
      <c r="K501" s="108">
        <f>K502+K504+K506</f>
        <v>0</v>
      </c>
      <c r="L501" s="107">
        <f>SUM(J501:K501)</f>
        <v>4220.98971</v>
      </c>
      <c r="M501" s="155">
        <f t="shared" si="102"/>
        <v>99.37118228688466</v>
      </c>
    </row>
    <row r="502" spans="1:13" ht="108.75" customHeight="1">
      <c r="A502" s="196"/>
      <c r="B502" s="196"/>
      <c r="C502" s="196"/>
      <c r="D502" s="149"/>
      <c r="E502" s="102" t="s">
        <v>139</v>
      </c>
      <c r="F502" s="150" t="s">
        <v>899</v>
      </c>
      <c r="G502" s="107">
        <f>G503</f>
        <v>3444.378</v>
      </c>
      <c r="H502" s="108">
        <f>H503</f>
        <v>0</v>
      </c>
      <c r="I502" s="112">
        <f aca="true" t="shared" si="112" ref="I502:I510">G502+H502</f>
        <v>3444.378</v>
      </c>
      <c r="J502" s="107">
        <f>J503</f>
        <v>3435.73902</v>
      </c>
      <c r="K502" s="108">
        <f>K503</f>
        <v>0</v>
      </c>
      <c r="L502" s="112">
        <f aca="true" t="shared" si="113" ref="L502:L510">J502+K502</f>
        <v>3435.73902</v>
      </c>
      <c r="M502" s="155">
        <f t="shared" si="102"/>
        <v>99.74918606494408</v>
      </c>
    </row>
    <row r="503" spans="1:13" ht="35.25" customHeight="1">
      <c r="A503" s="196"/>
      <c r="B503" s="196"/>
      <c r="C503" s="196"/>
      <c r="D503" s="149"/>
      <c r="E503" s="102" t="s">
        <v>232</v>
      </c>
      <c r="F503" s="150" t="s">
        <v>233</v>
      </c>
      <c r="G503" s="107">
        <v>3444.378</v>
      </c>
      <c r="H503" s="108">
        <v>0</v>
      </c>
      <c r="I503" s="112">
        <f t="shared" si="112"/>
        <v>3444.378</v>
      </c>
      <c r="J503" s="107">
        <v>3435.73902</v>
      </c>
      <c r="K503" s="108">
        <v>0</v>
      </c>
      <c r="L503" s="112">
        <f t="shared" si="113"/>
        <v>3435.73902</v>
      </c>
      <c r="M503" s="155">
        <f t="shared" si="102"/>
        <v>99.74918606494408</v>
      </c>
    </row>
    <row r="504" spans="1:13" ht="33.75" customHeight="1">
      <c r="A504" s="196"/>
      <c r="B504" s="196"/>
      <c r="C504" s="196"/>
      <c r="D504" s="149"/>
      <c r="E504" s="102" t="s">
        <v>143</v>
      </c>
      <c r="F504" s="150" t="s">
        <v>14</v>
      </c>
      <c r="G504" s="107">
        <f>G505</f>
        <v>747.25967</v>
      </c>
      <c r="H504" s="108">
        <f>H505</f>
        <v>0</v>
      </c>
      <c r="I504" s="112">
        <f t="shared" si="112"/>
        <v>747.25967</v>
      </c>
      <c r="J504" s="107">
        <f>J505</f>
        <v>731.98836</v>
      </c>
      <c r="K504" s="108">
        <f>K505</f>
        <v>0</v>
      </c>
      <c r="L504" s="112">
        <f t="shared" si="113"/>
        <v>731.98836</v>
      </c>
      <c r="M504" s="155">
        <f aca="true" t="shared" si="114" ref="M504:M561">L504/I504*100</f>
        <v>97.9563583298962</v>
      </c>
    </row>
    <row r="505" spans="1:13" ht="56.25">
      <c r="A505" s="196"/>
      <c r="B505" s="196"/>
      <c r="C505" s="196"/>
      <c r="D505" s="149"/>
      <c r="E505" s="102" t="s">
        <v>145</v>
      </c>
      <c r="F505" s="150" t="s">
        <v>814</v>
      </c>
      <c r="G505" s="107">
        <v>747.25967</v>
      </c>
      <c r="H505" s="107">
        <v>0</v>
      </c>
      <c r="I505" s="112">
        <f t="shared" si="112"/>
        <v>747.25967</v>
      </c>
      <c r="J505" s="107">
        <v>731.98836</v>
      </c>
      <c r="K505" s="107">
        <v>0</v>
      </c>
      <c r="L505" s="112">
        <f t="shared" si="113"/>
        <v>731.98836</v>
      </c>
      <c r="M505" s="155">
        <f t="shared" si="114"/>
        <v>97.9563583298962</v>
      </c>
    </row>
    <row r="506" spans="1:13" ht="18.75">
      <c r="A506" s="196"/>
      <c r="B506" s="196"/>
      <c r="C506" s="196"/>
      <c r="D506" s="149"/>
      <c r="E506" s="102" t="s">
        <v>146</v>
      </c>
      <c r="F506" s="150" t="s">
        <v>147</v>
      </c>
      <c r="G506" s="107">
        <f>G507</f>
        <v>56.06233</v>
      </c>
      <c r="H506" s="107">
        <f>H507</f>
        <v>0</v>
      </c>
      <c r="I506" s="112">
        <f t="shared" si="112"/>
        <v>56.06233</v>
      </c>
      <c r="J506" s="107">
        <f>J507</f>
        <v>53.26233</v>
      </c>
      <c r="K506" s="107">
        <f>K507</f>
        <v>0</v>
      </c>
      <c r="L506" s="112">
        <f t="shared" si="113"/>
        <v>53.26233</v>
      </c>
      <c r="M506" s="155">
        <f t="shared" si="114"/>
        <v>95.00555899121566</v>
      </c>
    </row>
    <row r="507" spans="1:13" ht="17.25" customHeight="1">
      <c r="A507" s="196"/>
      <c r="B507" s="196"/>
      <c r="C507" s="196"/>
      <c r="D507" s="149"/>
      <c r="E507" s="102" t="s">
        <v>148</v>
      </c>
      <c r="F507" s="150" t="s">
        <v>17</v>
      </c>
      <c r="G507" s="107">
        <v>56.06233</v>
      </c>
      <c r="H507" s="112">
        <v>0</v>
      </c>
      <c r="I507" s="112">
        <f t="shared" si="112"/>
        <v>56.06233</v>
      </c>
      <c r="J507" s="107">
        <v>53.26233</v>
      </c>
      <c r="K507" s="112">
        <v>0</v>
      </c>
      <c r="L507" s="112">
        <f t="shared" si="113"/>
        <v>53.26233</v>
      </c>
      <c r="M507" s="155">
        <f t="shared" si="114"/>
        <v>95.00555899121566</v>
      </c>
    </row>
    <row r="508" spans="1:13" ht="37.5">
      <c r="A508" s="196"/>
      <c r="B508" s="196"/>
      <c r="C508" s="196"/>
      <c r="D508" s="149" t="s">
        <v>380</v>
      </c>
      <c r="E508" s="149"/>
      <c r="F508" s="150" t="s">
        <v>37</v>
      </c>
      <c r="G508" s="107">
        <f>G509</f>
        <v>420</v>
      </c>
      <c r="H508" s="108">
        <f>H509</f>
        <v>0</v>
      </c>
      <c r="I508" s="112">
        <f t="shared" si="112"/>
        <v>420</v>
      </c>
      <c r="J508" s="107">
        <f>J509</f>
        <v>419.999</v>
      </c>
      <c r="K508" s="108">
        <f>K509</f>
        <v>0</v>
      </c>
      <c r="L508" s="112">
        <f t="shared" si="113"/>
        <v>419.999</v>
      </c>
      <c r="M508" s="155">
        <f t="shared" si="114"/>
        <v>99.99976190476191</v>
      </c>
    </row>
    <row r="509" spans="1:13" ht="33.75" customHeight="1">
      <c r="A509" s="196"/>
      <c r="B509" s="196"/>
      <c r="C509" s="196"/>
      <c r="D509" s="149"/>
      <c r="E509" s="102" t="s">
        <v>143</v>
      </c>
      <c r="F509" s="150" t="s">
        <v>14</v>
      </c>
      <c r="G509" s="107">
        <f>G510</f>
        <v>420</v>
      </c>
      <c r="H509" s="108">
        <f>H510</f>
        <v>0</v>
      </c>
      <c r="I509" s="112">
        <f t="shared" si="112"/>
        <v>420</v>
      </c>
      <c r="J509" s="107">
        <f>J510</f>
        <v>419.999</v>
      </c>
      <c r="K509" s="108">
        <f>K510</f>
        <v>0</v>
      </c>
      <c r="L509" s="112">
        <f t="shared" si="113"/>
        <v>419.999</v>
      </c>
      <c r="M509" s="155">
        <f t="shared" si="114"/>
        <v>99.99976190476191</v>
      </c>
    </row>
    <row r="510" spans="1:13" ht="56.25">
      <c r="A510" s="196"/>
      <c r="B510" s="196"/>
      <c r="C510" s="196"/>
      <c r="D510" s="149"/>
      <c r="E510" s="102" t="s">
        <v>145</v>
      </c>
      <c r="F510" s="150" t="s">
        <v>814</v>
      </c>
      <c r="G510" s="107">
        <v>420</v>
      </c>
      <c r="H510" s="112">
        <v>0</v>
      </c>
      <c r="I510" s="112">
        <f t="shared" si="112"/>
        <v>420</v>
      </c>
      <c r="J510" s="107">
        <v>419.999</v>
      </c>
      <c r="K510" s="112">
        <v>0</v>
      </c>
      <c r="L510" s="112">
        <f t="shared" si="113"/>
        <v>419.999</v>
      </c>
      <c r="M510" s="155">
        <f t="shared" si="114"/>
        <v>99.99976190476191</v>
      </c>
    </row>
    <row r="511" spans="1:13" ht="56.25">
      <c r="A511" s="196"/>
      <c r="B511" s="196"/>
      <c r="C511" s="196"/>
      <c r="D511" s="102" t="s">
        <v>464</v>
      </c>
      <c r="E511" s="102"/>
      <c r="F511" s="150" t="s">
        <v>468</v>
      </c>
      <c r="G511" s="107">
        <f>G512</f>
        <v>0</v>
      </c>
      <c r="H511" s="108">
        <f>H512</f>
        <v>136</v>
      </c>
      <c r="I511" s="107">
        <f>SUM(G511:H511)</f>
        <v>136</v>
      </c>
      <c r="J511" s="107">
        <f>J512</f>
        <v>0</v>
      </c>
      <c r="K511" s="108">
        <f>K512</f>
        <v>117.35426</v>
      </c>
      <c r="L511" s="107">
        <f>SUM(J511:K511)</f>
        <v>117.35426</v>
      </c>
      <c r="M511" s="155">
        <f t="shared" si="114"/>
        <v>86.28989705882353</v>
      </c>
    </row>
    <row r="512" spans="1:13" ht="18.75">
      <c r="A512" s="196"/>
      <c r="B512" s="196"/>
      <c r="C512" s="196"/>
      <c r="D512" s="102" t="s">
        <v>465</v>
      </c>
      <c r="E512" s="102"/>
      <c r="F512" s="150" t="s">
        <v>466</v>
      </c>
      <c r="G512" s="107">
        <f>G513+G518</f>
        <v>0</v>
      </c>
      <c r="H512" s="108">
        <f>H513+H518</f>
        <v>136</v>
      </c>
      <c r="I512" s="107">
        <f>SUM(G512:H512)</f>
        <v>136</v>
      </c>
      <c r="J512" s="107">
        <f>J513+J518</f>
        <v>0</v>
      </c>
      <c r="K512" s="108">
        <f>K513+K518</f>
        <v>117.35426</v>
      </c>
      <c r="L512" s="107">
        <f>SUM(J512:K512)</f>
        <v>117.35426</v>
      </c>
      <c r="M512" s="155">
        <f t="shared" si="114"/>
        <v>86.28989705882353</v>
      </c>
    </row>
    <row r="513" spans="1:13" ht="129" customHeight="1">
      <c r="A513" s="196"/>
      <c r="B513" s="196"/>
      <c r="C513" s="196"/>
      <c r="D513" s="149" t="s">
        <v>472</v>
      </c>
      <c r="E513" s="149"/>
      <c r="F513" s="215" t="s">
        <v>531</v>
      </c>
      <c r="G513" s="107">
        <f>G514+G516</f>
        <v>0</v>
      </c>
      <c r="H513" s="108">
        <f>H514+H516</f>
        <v>115.3</v>
      </c>
      <c r="I513" s="107">
        <f>SUM(G513:H513)</f>
        <v>115.3</v>
      </c>
      <c r="J513" s="107">
        <f>J514+J516</f>
        <v>0</v>
      </c>
      <c r="K513" s="108">
        <f>K514+K516</f>
        <v>97.74255</v>
      </c>
      <c r="L513" s="107">
        <f>SUM(J513:K513)</f>
        <v>97.74255</v>
      </c>
      <c r="M513" s="155">
        <f t="shared" si="114"/>
        <v>84.77237640936687</v>
      </c>
    </row>
    <row r="514" spans="1:13" ht="108.75" customHeight="1">
      <c r="A514" s="196"/>
      <c r="B514" s="196"/>
      <c r="C514" s="196"/>
      <c r="D514" s="149"/>
      <c r="E514" s="102" t="s">
        <v>139</v>
      </c>
      <c r="F514" s="150" t="s">
        <v>899</v>
      </c>
      <c r="G514" s="107">
        <f>G515</f>
        <v>0</v>
      </c>
      <c r="H514" s="108">
        <f>H515</f>
        <v>90.3</v>
      </c>
      <c r="I514" s="112">
        <f aca="true" t="shared" si="115" ref="I514:I522">G514+H514</f>
        <v>90.3</v>
      </c>
      <c r="J514" s="107">
        <f>J515</f>
        <v>0</v>
      </c>
      <c r="K514" s="108">
        <f>K515</f>
        <v>90.3</v>
      </c>
      <c r="L514" s="112">
        <f aca="true" t="shared" si="116" ref="L514:L522">J514+K514</f>
        <v>90.3</v>
      </c>
      <c r="M514" s="155">
        <f t="shared" si="114"/>
        <v>100</v>
      </c>
    </row>
    <row r="515" spans="1:13" ht="35.25" customHeight="1">
      <c r="A515" s="196"/>
      <c r="B515" s="196"/>
      <c r="C515" s="196"/>
      <c r="D515" s="149"/>
      <c r="E515" s="102" t="s">
        <v>232</v>
      </c>
      <c r="F515" s="150" t="s">
        <v>233</v>
      </c>
      <c r="G515" s="107"/>
      <c r="H515" s="112">
        <v>90.3</v>
      </c>
      <c r="I515" s="112">
        <f t="shared" si="115"/>
        <v>90.3</v>
      </c>
      <c r="J515" s="107"/>
      <c r="K515" s="112">
        <v>90.3</v>
      </c>
      <c r="L515" s="112">
        <f t="shared" si="116"/>
        <v>90.3</v>
      </c>
      <c r="M515" s="155">
        <f t="shared" si="114"/>
        <v>100</v>
      </c>
    </row>
    <row r="516" spans="1:13" ht="36" customHeight="1">
      <c r="A516" s="196"/>
      <c r="B516" s="196"/>
      <c r="C516" s="196"/>
      <c r="D516" s="149"/>
      <c r="E516" s="102" t="s">
        <v>143</v>
      </c>
      <c r="F516" s="150" t="s">
        <v>14</v>
      </c>
      <c r="G516" s="107">
        <f>G517</f>
        <v>0</v>
      </c>
      <c r="H516" s="108">
        <f>H517</f>
        <v>25</v>
      </c>
      <c r="I516" s="112">
        <f t="shared" si="115"/>
        <v>25</v>
      </c>
      <c r="J516" s="107">
        <f>J517</f>
        <v>0</v>
      </c>
      <c r="K516" s="108">
        <f>K517</f>
        <v>7.44255</v>
      </c>
      <c r="L516" s="112">
        <f t="shared" si="116"/>
        <v>7.44255</v>
      </c>
      <c r="M516" s="155">
        <f t="shared" si="114"/>
        <v>29.770199999999996</v>
      </c>
    </row>
    <row r="517" spans="1:13" ht="52.5" customHeight="1">
      <c r="A517" s="196"/>
      <c r="B517" s="196"/>
      <c r="C517" s="196"/>
      <c r="D517" s="149"/>
      <c r="E517" s="102" t="s">
        <v>145</v>
      </c>
      <c r="F517" s="150" t="s">
        <v>814</v>
      </c>
      <c r="G517" s="107"/>
      <c r="H517" s="112">
        <v>25</v>
      </c>
      <c r="I517" s="112">
        <f t="shared" si="115"/>
        <v>25</v>
      </c>
      <c r="J517" s="107"/>
      <c r="K517" s="112">
        <v>7.44255</v>
      </c>
      <c r="L517" s="112">
        <f t="shared" si="116"/>
        <v>7.44255</v>
      </c>
      <c r="M517" s="155">
        <f t="shared" si="114"/>
        <v>29.770199999999996</v>
      </c>
    </row>
    <row r="518" spans="1:13" ht="37.5">
      <c r="A518" s="196"/>
      <c r="B518" s="196"/>
      <c r="C518" s="196"/>
      <c r="D518" s="149" t="s">
        <v>507</v>
      </c>
      <c r="E518" s="149"/>
      <c r="F518" s="150" t="s">
        <v>231</v>
      </c>
      <c r="G518" s="112">
        <f>G519+G521</f>
        <v>0</v>
      </c>
      <c r="H518" s="109">
        <f>H519+H521</f>
        <v>20.7</v>
      </c>
      <c r="I518" s="112">
        <f t="shared" si="115"/>
        <v>20.7</v>
      </c>
      <c r="J518" s="112">
        <f>J519+J521</f>
        <v>0</v>
      </c>
      <c r="K518" s="109">
        <f>K519+K521</f>
        <v>19.61171</v>
      </c>
      <c r="L518" s="112">
        <f t="shared" si="116"/>
        <v>19.61171</v>
      </c>
      <c r="M518" s="155">
        <f t="shared" si="114"/>
        <v>94.74256038647343</v>
      </c>
    </row>
    <row r="519" spans="1:13" ht="75">
      <c r="A519" s="196"/>
      <c r="B519" s="196"/>
      <c r="C519" s="196"/>
      <c r="D519" s="102"/>
      <c r="E519" s="102" t="s">
        <v>139</v>
      </c>
      <c r="F519" s="150" t="s">
        <v>140</v>
      </c>
      <c r="G519" s="107">
        <f>G520</f>
        <v>0</v>
      </c>
      <c r="H519" s="108">
        <f>H520</f>
        <v>17.5</v>
      </c>
      <c r="I519" s="112">
        <f t="shared" si="115"/>
        <v>17.5</v>
      </c>
      <c r="J519" s="107">
        <f>J520</f>
        <v>0</v>
      </c>
      <c r="K519" s="108">
        <f>K520</f>
        <v>16.41171</v>
      </c>
      <c r="L519" s="112">
        <f t="shared" si="116"/>
        <v>16.41171</v>
      </c>
      <c r="M519" s="155">
        <f t="shared" si="114"/>
        <v>93.7812</v>
      </c>
    </row>
    <row r="520" spans="1:13" ht="35.25" customHeight="1">
      <c r="A520" s="196"/>
      <c r="B520" s="196"/>
      <c r="C520" s="196"/>
      <c r="D520" s="149"/>
      <c r="E520" s="102" t="s">
        <v>232</v>
      </c>
      <c r="F520" s="150" t="s">
        <v>233</v>
      </c>
      <c r="G520" s="107"/>
      <c r="H520" s="112">
        <v>17.5</v>
      </c>
      <c r="I520" s="112">
        <f t="shared" si="115"/>
        <v>17.5</v>
      </c>
      <c r="J520" s="107"/>
      <c r="K520" s="112">
        <v>16.41171</v>
      </c>
      <c r="L520" s="112">
        <f t="shared" si="116"/>
        <v>16.41171</v>
      </c>
      <c r="M520" s="155">
        <f t="shared" si="114"/>
        <v>93.7812</v>
      </c>
    </row>
    <row r="521" spans="1:13" ht="35.25" customHeight="1">
      <c r="A521" s="196"/>
      <c r="B521" s="196"/>
      <c r="C521" s="196"/>
      <c r="D521" s="149"/>
      <c r="E521" s="102" t="s">
        <v>143</v>
      </c>
      <c r="F521" s="150" t="s">
        <v>14</v>
      </c>
      <c r="G521" s="107">
        <f>G522</f>
        <v>0</v>
      </c>
      <c r="H521" s="108">
        <f>H522</f>
        <v>3.2</v>
      </c>
      <c r="I521" s="112">
        <f t="shared" si="115"/>
        <v>3.2</v>
      </c>
      <c r="J521" s="107">
        <f>J522</f>
        <v>0</v>
      </c>
      <c r="K521" s="108">
        <f>K522</f>
        <v>3.2</v>
      </c>
      <c r="L521" s="112">
        <f t="shared" si="116"/>
        <v>3.2</v>
      </c>
      <c r="M521" s="155">
        <f t="shared" si="114"/>
        <v>100</v>
      </c>
    </row>
    <row r="522" spans="1:13" ht="50.25" customHeight="1">
      <c r="A522" s="196"/>
      <c r="B522" s="196"/>
      <c r="C522" s="196"/>
      <c r="D522" s="149"/>
      <c r="E522" s="102" t="s">
        <v>145</v>
      </c>
      <c r="F522" s="150" t="s">
        <v>15</v>
      </c>
      <c r="G522" s="107"/>
      <c r="H522" s="112">
        <v>3.2</v>
      </c>
      <c r="I522" s="112">
        <f t="shared" si="115"/>
        <v>3.2</v>
      </c>
      <c r="J522" s="107"/>
      <c r="K522" s="112">
        <v>3.2</v>
      </c>
      <c r="L522" s="112">
        <f t="shared" si="116"/>
        <v>3.2</v>
      </c>
      <c r="M522" s="155">
        <f t="shared" si="114"/>
        <v>100</v>
      </c>
    </row>
    <row r="523" spans="1:13" ht="18.75">
      <c r="A523" s="196"/>
      <c r="B523" s="196" t="s">
        <v>188</v>
      </c>
      <c r="C523" s="196"/>
      <c r="D523" s="149"/>
      <c r="E523" s="149"/>
      <c r="F523" s="150" t="s">
        <v>189</v>
      </c>
      <c r="G523" s="107">
        <f>G524+G549</f>
        <v>0</v>
      </c>
      <c r="H523" s="108">
        <f>H524+H549</f>
        <v>21065.100000000006</v>
      </c>
      <c r="I523" s="107">
        <f aca="true" t="shared" si="117" ref="I523:I533">SUM(G523:H523)</f>
        <v>21065.100000000006</v>
      </c>
      <c r="J523" s="107">
        <f>J524+J549</f>
        <v>0</v>
      </c>
      <c r="K523" s="108">
        <f>K524+K549</f>
        <v>20809.37365</v>
      </c>
      <c r="L523" s="107">
        <f aca="true" t="shared" si="118" ref="L523:L533">SUM(J523:K523)</f>
        <v>20809.37365</v>
      </c>
      <c r="M523" s="155">
        <f t="shared" si="114"/>
        <v>98.78601881785511</v>
      </c>
    </row>
    <row r="524" spans="1:13" ht="18.75">
      <c r="A524" s="196"/>
      <c r="B524" s="196"/>
      <c r="C524" s="196" t="s">
        <v>172</v>
      </c>
      <c r="D524" s="149"/>
      <c r="E524" s="149"/>
      <c r="F524" s="150" t="s">
        <v>225</v>
      </c>
      <c r="G524" s="107">
        <f>G525</f>
        <v>0</v>
      </c>
      <c r="H524" s="108">
        <f>H525</f>
        <v>19209.200000000004</v>
      </c>
      <c r="I524" s="107">
        <f t="shared" si="117"/>
        <v>19209.200000000004</v>
      </c>
      <c r="J524" s="107">
        <f>J525</f>
        <v>0</v>
      </c>
      <c r="K524" s="108">
        <f>K525</f>
        <v>18985.39215</v>
      </c>
      <c r="L524" s="107">
        <f t="shared" si="118"/>
        <v>18985.39215</v>
      </c>
      <c r="M524" s="155">
        <f t="shared" si="114"/>
        <v>98.83489239531056</v>
      </c>
    </row>
    <row r="525" spans="1:13" ht="56.25">
      <c r="A525" s="196"/>
      <c r="B525" s="196"/>
      <c r="C525" s="196"/>
      <c r="D525" s="102" t="s">
        <v>464</v>
      </c>
      <c r="E525" s="102"/>
      <c r="F525" s="150" t="s">
        <v>468</v>
      </c>
      <c r="G525" s="112">
        <f>G526</f>
        <v>0</v>
      </c>
      <c r="H525" s="109">
        <f>H526</f>
        <v>19209.200000000004</v>
      </c>
      <c r="I525" s="107">
        <f t="shared" si="117"/>
        <v>19209.200000000004</v>
      </c>
      <c r="J525" s="112">
        <f>J526</f>
        <v>0</v>
      </c>
      <c r="K525" s="109">
        <f>K526</f>
        <v>18985.39215</v>
      </c>
      <c r="L525" s="107">
        <f t="shared" si="118"/>
        <v>18985.39215</v>
      </c>
      <c r="M525" s="155">
        <f t="shared" si="114"/>
        <v>98.83489239531056</v>
      </c>
    </row>
    <row r="526" spans="1:13" ht="18.75">
      <c r="A526" s="196"/>
      <c r="B526" s="196"/>
      <c r="C526" s="196"/>
      <c r="D526" s="102" t="s">
        <v>465</v>
      </c>
      <c r="E526" s="102"/>
      <c r="F526" s="150" t="s">
        <v>466</v>
      </c>
      <c r="G526" s="112">
        <f>G527+G530+G533+G538+G545</f>
        <v>0</v>
      </c>
      <c r="H526" s="109">
        <f>H527+H530+H533+H538+H545</f>
        <v>19209.200000000004</v>
      </c>
      <c r="I526" s="107">
        <f t="shared" si="117"/>
        <v>19209.200000000004</v>
      </c>
      <c r="J526" s="112">
        <f>J527+J530+J533+J538+J545</f>
        <v>0</v>
      </c>
      <c r="K526" s="109">
        <f>K527+K530+K533+K538+K545</f>
        <v>18985.39215</v>
      </c>
      <c r="L526" s="107">
        <f t="shared" si="118"/>
        <v>18985.39215</v>
      </c>
      <c r="M526" s="155">
        <f t="shared" si="114"/>
        <v>98.83489239531056</v>
      </c>
    </row>
    <row r="527" spans="1:13" ht="56.25">
      <c r="A527" s="196"/>
      <c r="B527" s="196"/>
      <c r="C527" s="196"/>
      <c r="D527" s="102" t="s">
        <v>482</v>
      </c>
      <c r="E527" s="102"/>
      <c r="F527" s="150" t="s">
        <v>824</v>
      </c>
      <c r="G527" s="112">
        <f>G528</f>
        <v>0</v>
      </c>
      <c r="H527" s="109">
        <f>H528</f>
        <v>476.6</v>
      </c>
      <c r="I527" s="107">
        <f t="shared" si="117"/>
        <v>476.6</v>
      </c>
      <c r="J527" s="112">
        <f>J528</f>
        <v>0</v>
      </c>
      <c r="K527" s="109">
        <f>K528</f>
        <v>252.91064</v>
      </c>
      <c r="L527" s="107">
        <f t="shared" si="118"/>
        <v>252.91064</v>
      </c>
      <c r="M527" s="155">
        <f t="shared" si="114"/>
        <v>53.06559798573227</v>
      </c>
    </row>
    <row r="528" spans="1:13" ht="33.75" customHeight="1">
      <c r="A528" s="196"/>
      <c r="B528" s="196"/>
      <c r="C528" s="196"/>
      <c r="D528" s="102"/>
      <c r="E528" s="102" t="s">
        <v>191</v>
      </c>
      <c r="F528" s="150" t="s">
        <v>192</v>
      </c>
      <c r="G528" s="112">
        <f>G529</f>
        <v>0</v>
      </c>
      <c r="H528" s="109">
        <f>H529</f>
        <v>476.6</v>
      </c>
      <c r="I528" s="107">
        <f t="shared" si="117"/>
        <v>476.6</v>
      </c>
      <c r="J528" s="112">
        <f>J529</f>
        <v>0</v>
      </c>
      <c r="K528" s="109">
        <f>K529</f>
        <v>252.91064</v>
      </c>
      <c r="L528" s="107">
        <f t="shared" si="118"/>
        <v>252.91064</v>
      </c>
      <c r="M528" s="155">
        <f t="shared" si="114"/>
        <v>53.06559798573227</v>
      </c>
    </row>
    <row r="529" spans="1:13" ht="18.75">
      <c r="A529" s="196"/>
      <c r="B529" s="196"/>
      <c r="C529" s="196"/>
      <c r="D529" s="102"/>
      <c r="E529" s="102" t="s">
        <v>243</v>
      </c>
      <c r="F529" s="150" t="s">
        <v>244</v>
      </c>
      <c r="G529" s="112"/>
      <c r="H529" s="112">
        <v>476.6</v>
      </c>
      <c r="I529" s="107">
        <f t="shared" si="117"/>
        <v>476.6</v>
      </c>
      <c r="J529" s="112"/>
      <c r="K529" s="112">
        <v>252.91064</v>
      </c>
      <c r="L529" s="107">
        <f t="shared" si="118"/>
        <v>252.91064</v>
      </c>
      <c r="M529" s="155">
        <f t="shared" si="114"/>
        <v>53.06559798573227</v>
      </c>
    </row>
    <row r="530" spans="1:13" ht="75">
      <c r="A530" s="196"/>
      <c r="B530" s="196"/>
      <c r="C530" s="196"/>
      <c r="D530" s="102" t="s">
        <v>478</v>
      </c>
      <c r="E530" s="102"/>
      <c r="F530" s="150" t="s">
        <v>376</v>
      </c>
      <c r="G530" s="112">
        <f>G531</f>
        <v>0</v>
      </c>
      <c r="H530" s="112">
        <f>H531</f>
        <v>54.6</v>
      </c>
      <c r="I530" s="107">
        <f t="shared" si="117"/>
        <v>54.6</v>
      </c>
      <c r="J530" s="112">
        <f>J531</f>
        <v>0</v>
      </c>
      <c r="K530" s="112">
        <f>K531</f>
        <v>54.5</v>
      </c>
      <c r="L530" s="107">
        <f t="shared" si="118"/>
        <v>54.5</v>
      </c>
      <c r="M530" s="155">
        <f t="shared" si="114"/>
        <v>99.81684981684981</v>
      </c>
    </row>
    <row r="531" spans="1:13" ht="37.5">
      <c r="A531" s="196"/>
      <c r="B531" s="196"/>
      <c r="C531" s="196"/>
      <c r="D531" s="102"/>
      <c r="E531" s="102" t="s">
        <v>191</v>
      </c>
      <c r="F531" s="150" t="s">
        <v>192</v>
      </c>
      <c r="G531" s="112">
        <f>G532</f>
        <v>0</v>
      </c>
      <c r="H531" s="109">
        <f>H532</f>
        <v>54.6</v>
      </c>
      <c r="I531" s="107">
        <f t="shared" si="117"/>
        <v>54.6</v>
      </c>
      <c r="J531" s="112">
        <f>J532</f>
        <v>0</v>
      </c>
      <c r="K531" s="109">
        <f>K532</f>
        <v>54.5</v>
      </c>
      <c r="L531" s="107">
        <f t="shared" si="118"/>
        <v>54.5</v>
      </c>
      <c r="M531" s="155">
        <f t="shared" si="114"/>
        <v>99.81684981684981</v>
      </c>
    </row>
    <row r="532" spans="1:13" ht="56.25">
      <c r="A532" s="196"/>
      <c r="B532" s="196"/>
      <c r="C532" s="196"/>
      <c r="D532" s="102"/>
      <c r="E532" s="102" t="s">
        <v>193</v>
      </c>
      <c r="F532" s="206" t="s">
        <v>194</v>
      </c>
      <c r="G532" s="112"/>
      <c r="H532" s="112">
        <v>54.6</v>
      </c>
      <c r="I532" s="107">
        <f t="shared" si="117"/>
        <v>54.6</v>
      </c>
      <c r="J532" s="112"/>
      <c r="K532" s="112">
        <v>54.5</v>
      </c>
      <c r="L532" s="107">
        <f t="shared" si="118"/>
        <v>54.5</v>
      </c>
      <c r="M532" s="155">
        <f t="shared" si="114"/>
        <v>99.81684981684981</v>
      </c>
    </row>
    <row r="533" spans="1:13" ht="143.25" customHeight="1">
      <c r="A533" s="196"/>
      <c r="B533" s="196"/>
      <c r="C533" s="196"/>
      <c r="D533" s="149" t="s">
        <v>476</v>
      </c>
      <c r="E533" s="149"/>
      <c r="F533" s="216" t="s">
        <v>382</v>
      </c>
      <c r="G533" s="107"/>
      <c r="H533" s="108">
        <f>H534+H536</f>
        <v>8573.7</v>
      </c>
      <c r="I533" s="107">
        <f t="shared" si="117"/>
        <v>8573.7</v>
      </c>
      <c r="J533" s="107"/>
      <c r="K533" s="108">
        <f>K534+K536</f>
        <v>8573.68151</v>
      </c>
      <c r="L533" s="107">
        <f t="shared" si="118"/>
        <v>8573.68151</v>
      </c>
      <c r="M533" s="155">
        <f t="shared" si="114"/>
        <v>99.9997843404831</v>
      </c>
    </row>
    <row r="534" spans="1:13" ht="75">
      <c r="A534" s="196"/>
      <c r="B534" s="196"/>
      <c r="C534" s="196"/>
      <c r="D534" s="149"/>
      <c r="E534" s="102" t="s">
        <v>139</v>
      </c>
      <c r="F534" s="150" t="s">
        <v>140</v>
      </c>
      <c r="G534" s="107">
        <f>G535</f>
        <v>0</v>
      </c>
      <c r="H534" s="108">
        <f>H535</f>
        <v>5653.93337</v>
      </c>
      <c r="I534" s="112">
        <f>G534+H534</f>
        <v>5653.93337</v>
      </c>
      <c r="J534" s="107">
        <f>J535</f>
        <v>0</v>
      </c>
      <c r="K534" s="108">
        <f>K535</f>
        <v>5653.93176</v>
      </c>
      <c r="L534" s="112">
        <f>J534+K534</f>
        <v>5653.93176</v>
      </c>
      <c r="M534" s="155">
        <f t="shared" si="114"/>
        <v>99.99997152424879</v>
      </c>
    </row>
    <row r="535" spans="1:13" ht="37.5">
      <c r="A535" s="196"/>
      <c r="B535" s="196"/>
      <c r="C535" s="196"/>
      <c r="D535" s="149"/>
      <c r="E535" s="102" t="s">
        <v>232</v>
      </c>
      <c r="F535" s="150" t="s">
        <v>233</v>
      </c>
      <c r="G535" s="107"/>
      <c r="H535" s="112">
        <v>5653.93337</v>
      </c>
      <c r="I535" s="112">
        <f>G535+H535</f>
        <v>5653.93337</v>
      </c>
      <c r="J535" s="107"/>
      <c r="K535" s="112">
        <v>5653.93176</v>
      </c>
      <c r="L535" s="112">
        <f>J535+K535</f>
        <v>5653.93176</v>
      </c>
      <c r="M535" s="155">
        <f t="shared" si="114"/>
        <v>99.99997152424879</v>
      </c>
    </row>
    <row r="536" spans="1:13" ht="37.5">
      <c r="A536" s="196"/>
      <c r="B536" s="196"/>
      <c r="C536" s="196"/>
      <c r="D536" s="102"/>
      <c r="E536" s="102" t="s">
        <v>191</v>
      </c>
      <c r="F536" s="206" t="s">
        <v>192</v>
      </c>
      <c r="G536" s="107">
        <f>G537</f>
        <v>0</v>
      </c>
      <c r="H536" s="108">
        <f>H537</f>
        <v>2919.76663</v>
      </c>
      <c r="I536" s="107">
        <f>SUM(G536:H536)</f>
        <v>2919.76663</v>
      </c>
      <c r="J536" s="107">
        <f>J537</f>
        <v>0</v>
      </c>
      <c r="K536" s="108">
        <f>K537</f>
        <v>2919.74975</v>
      </c>
      <c r="L536" s="107">
        <f>SUM(J536:K536)</f>
        <v>2919.74975</v>
      </c>
      <c r="M536" s="155">
        <f t="shared" si="114"/>
        <v>99.99942187160347</v>
      </c>
    </row>
    <row r="537" spans="1:13" ht="56.25">
      <c r="A537" s="196"/>
      <c r="B537" s="196"/>
      <c r="C537" s="196"/>
      <c r="D537" s="149"/>
      <c r="E537" s="102" t="s">
        <v>193</v>
      </c>
      <c r="F537" s="206" t="s">
        <v>194</v>
      </c>
      <c r="G537" s="112"/>
      <c r="H537" s="112">
        <v>2919.76663</v>
      </c>
      <c r="I537" s="107">
        <f>H537+G537</f>
        <v>2919.76663</v>
      </c>
      <c r="J537" s="112"/>
      <c r="K537" s="112">
        <v>2919.74975</v>
      </c>
      <c r="L537" s="107">
        <f>K537+J537</f>
        <v>2919.74975</v>
      </c>
      <c r="M537" s="155">
        <f t="shared" si="114"/>
        <v>99.99942187160347</v>
      </c>
    </row>
    <row r="538" spans="1:13" ht="53.25" customHeight="1">
      <c r="A538" s="196"/>
      <c r="B538" s="196"/>
      <c r="C538" s="196"/>
      <c r="D538" s="102" t="s">
        <v>474</v>
      </c>
      <c r="E538" s="102"/>
      <c r="F538" s="150" t="s">
        <v>241</v>
      </c>
      <c r="G538" s="107">
        <f>G539+G542</f>
        <v>0</v>
      </c>
      <c r="H538" s="107">
        <f>H539+H542</f>
        <v>3582.7</v>
      </c>
      <c r="I538" s="107">
        <f>SUM(G538:H538)</f>
        <v>3582.7</v>
      </c>
      <c r="J538" s="107">
        <f>J539+J542</f>
        <v>0</v>
      </c>
      <c r="K538" s="107">
        <f>K539+K542</f>
        <v>3582.7</v>
      </c>
      <c r="L538" s="107">
        <f>SUM(J538:K538)</f>
        <v>3582.7</v>
      </c>
      <c r="M538" s="155">
        <f t="shared" si="114"/>
        <v>100</v>
      </c>
    </row>
    <row r="539" spans="1:13" ht="37.5">
      <c r="A539" s="196"/>
      <c r="B539" s="196"/>
      <c r="C539" s="196"/>
      <c r="D539" s="102"/>
      <c r="E539" s="102" t="s">
        <v>191</v>
      </c>
      <c r="F539" s="206" t="s">
        <v>192</v>
      </c>
      <c r="G539" s="107">
        <f>G540+G541</f>
        <v>0</v>
      </c>
      <c r="H539" s="107">
        <f>H540+H541</f>
        <v>861.2</v>
      </c>
      <c r="I539" s="107">
        <f>SUM(G539:H539)</f>
        <v>861.2</v>
      </c>
      <c r="J539" s="107">
        <f>J540+J541</f>
        <v>0</v>
      </c>
      <c r="K539" s="107">
        <f>K540+K541</f>
        <v>861.2</v>
      </c>
      <c r="L539" s="107">
        <f>SUM(J539:K539)</f>
        <v>861.2</v>
      </c>
      <c r="M539" s="155">
        <f t="shared" si="114"/>
        <v>100</v>
      </c>
    </row>
    <row r="540" spans="1:13" ht="37.5">
      <c r="A540" s="196"/>
      <c r="B540" s="196"/>
      <c r="C540" s="196"/>
      <c r="D540" s="102"/>
      <c r="E540" s="102" t="s">
        <v>226</v>
      </c>
      <c r="F540" s="206" t="s">
        <v>227</v>
      </c>
      <c r="G540" s="107">
        <v>0</v>
      </c>
      <c r="H540" s="108">
        <v>0</v>
      </c>
      <c r="I540" s="107">
        <f>SUM(G540:H540)</f>
        <v>0</v>
      </c>
      <c r="J540" s="107">
        <v>0</v>
      </c>
      <c r="K540" s="108">
        <v>0</v>
      </c>
      <c r="L540" s="107">
        <f>SUM(J540:K540)</f>
        <v>0</v>
      </c>
      <c r="M540" s="155" t="e">
        <f t="shared" si="114"/>
        <v>#DIV/0!</v>
      </c>
    </row>
    <row r="541" spans="1:13" ht="56.25">
      <c r="A541" s="196"/>
      <c r="B541" s="196"/>
      <c r="C541" s="196"/>
      <c r="D541" s="102"/>
      <c r="E541" s="102" t="s">
        <v>193</v>
      </c>
      <c r="F541" s="206" t="s">
        <v>194</v>
      </c>
      <c r="G541" s="107">
        <v>0</v>
      </c>
      <c r="H541" s="108">
        <v>861.2</v>
      </c>
      <c r="I541" s="107">
        <f>SUM(G541:H541)</f>
        <v>861.2</v>
      </c>
      <c r="J541" s="107">
        <v>0</v>
      </c>
      <c r="K541" s="108">
        <v>861.2</v>
      </c>
      <c r="L541" s="107">
        <f>SUM(J541:K541)</f>
        <v>861.2</v>
      </c>
      <c r="M541" s="155">
        <f t="shared" si="114"/>
        <v>100</v>
      </c>
    </row>
    <row r="542" spans="1:13" ht="56.25">
      <c r="A542" s="196"/>
      <c r="B542" s="196"/>
      <c r="C542" s="196"/>
      <c r="D542" s="149"/>
      <c r="E542" s="102" t="s">
        <v>198</v>
      </c>
      <c r="F542" s="150" t="s">
        <v>340</v>
      </c>
      <c r="G542" s="112">
        <f>G543+G544</f>
        <v>0</v>
      </c>
      <c r="H542" s="109">
        <f>H543+H544</f>
        <v>2721.5</v>
      </c>
      <c r="I542" s="107">
        <f aca="true" t="shared" si="119" ref="I542:I548">SUM(G542:H542)</f>
        <v>2721.5</v>
      </c>
      <c r="J542" s="112">
        <f>J543+J544</f>
        <v>0</v>
      </c>
      <c r="K542" s="109">
        <f>K543+K544</f>
        <v>2721.5</v>
      </c>
      <c r="L542" s="107">
        <f aca="true" t="shared" si="120" ref="L542:L548">SUM(J542:K542)</f>
        <v>2721.5</v>
      </c>
      <c r="M542" s="155">
        <f t="shared" si="114"/>
        <v>100</v>
      </c>
    </row>
    <row r="543" spans="1:13" ht="18.75">
      <c r="A543" s="196"/>
      <c r="B543" s="196"/>
      <c r="C543" s="196"/>
      <c r="D543" s="149"/>
      <c r="E543" s="102" t="s">
        <v>200</v>
      </c>
      <c r="F543" s="150" t="s">
        <v>201</v>
      </c>
      <c r="G543" s="112">
        <v>0</v>
      </c>
      <c r="H543" s="109">
        <v>1182.213</v>
      </c>
      <c r="I543" s="107">
        <f t="shared" si="119"/>
        <v>1182.213</v>
      </c>
      <c r="J543" s="112">
        <v>0</v>
      </c>
      <c r="K543" s="109">
        <v>1182.213</v>
      </c>
      <c r="L543" s="107">
        <f t="shared" si="120"/>
        <v>1182.213</v>
      </c>
      <c r="M543" s="155">
        <f t="shared" si="114"/>
        <v>100</v>
      </c>
    </row>
    <row r="544" spans="1:13" ht="18.75">
      <c r="A544" s="196"/>
      <c r="B544" s="196"/>
      <c r="C544" s="196"/>
      <c r="D544" s="149"/>
      <c r="E544" s="102" t="s">
        <v>202</v>
      </c>
      <c r="F544" s="150" t="s">
        <v>203</v>
      </c>
      <c r="G544" s="112">
        <v>0</v>
      </c>
      <c r="H544" s="109">
        <v>1539.287</v>
      </c>
      <c r="I544" s="107">
        <f t="shared" si="119"/>
        <v>1539.287</v>
      </c>
      <c r="J544" s="112">
        <v>0</v>
      </c>
      <c r="K544" s="109">
        <v>1539.287</v>
      </c>
      <c r="L544" s="107">
        <f t="shared" si="120"/>
        <v>1539.287</v>
      </c>
      <c r="M544" s="155">
        <f t="shared" si="114"/>
        <v>100</v>
      </c>
    </row>
    <row r="545" spans="1:13" ht="56.25">
      <c r="A545" s="196"/>
      <c r="B545" s="196"/>
      <c r="C545" s="196"/>
      <c r="D545" s="102" t="s">
        <v>473</v>
      </c>
      <c r="E545" s="102"/>
      <c r="F545" s="150" t="s">
        <v>242</v>
      </c>
      <c r="G545" s="107">
        <f>G546</f>
        <v>0</v>
      </c>
      <c r="H545" s="108">
        <f>H546</f>
        <v>6521.6</v>
      </c>
      <c r="I545" s="107">
        <f t="shared" si="119"/>
        <v>6521.6</v>
      </c>
      <c r="J545" s="107">
        <f>J546</f>
        <v>0</v>
      </c>
      <c r="K545" s="108">
        <f>K546</f>
        <v>6521.6</v>
      </c>
      <c r="L545" s="107">
        <f t="shared" si="120"/>
        <v>6521.6</v>
      </c>
      <c r="M545" s="155">
        <f t="shared" si="114"/>
        <v>100</v>
      </c>
    </row>
    <row r="546" spans="1:13" ht="56.25">
      <c r="A546" s="196"/>
      <c r="B546" s="196"/>
      <c r="C546" s="196"/>
      <c r="D546" s="102"/>
      <c r="E546" s="102" t="s">
        <v>198</v>
      </c>
      <c r="F546" s="150" t="s">
        <v>340</v>
      </c>
      <c r="G546" s="112">
        <f>G547+G548</f>
        <v>0</v>
      </c>
      <c r="H546" s="109">
        <f>H547+H548</f>
        <v>6521.6</v>
      </c>
      <c r="I546" s="107">
        <f t="shared" si="119"/>
        <v>6521.6</v>
      </c>
      <c r="J546" s="112">
        <f>J547+J548</f>
        <v>0</v>
      </c>
      <c r="K546" s="109">
        <f>K547+K548</f>
        <v>6521.6</v>
      </c>
      <c r="L546" s="107">
        <f t="shared" si="120"/>
        <v>6521.6</v>
      </c>
      <c r="M546" s="155">
        <f t="shared" si="114"/>
        <v>100</v>
      </c>
    </row>
    <row r="547" spans="1:13" ht="18.75">
      <c r="A547" s="196"/>
      <c r="B547" s="196"/>
      <c r="C547" s="196"/>
      <c r="D547" s="149"/>
      <c r="E547" s="102" t="s">
        <v>200</v>
      </c>
      <c r="F547" s="150" t="s">
        <v>201</v>
      </c>
      <c r="G547" s="112">
        <v>0</v>
      </c>
      <c r="H547" s="109">
        <v>2818.138</v>
      </c>
      <c r="I547" s="107">
        <f t="shared" si="119"/>
        <v>2818.138</v>
      </c>
      <c r="J547" s="112">
        <v>0</v>
      </c>
      <c r="K547" s="109">
        <v>2818.138</v>
      </c>
      <c r="L547" s="107">
        <f t="shared" si="120"/>
        <v>2818.138</v>
      </c>
      <c r="M547" s="155">
        <f t="shared" si="114"/>
        <v>100</v>
      </c>
    </row>
    <row r="548" spans="1:13" ht="18.75">
      <c r="A548" s="196"/>
      <c r="B548" s="196"/>
      <c r="C548" s="196"/>
      <c r="D548" s="149"/>
      <c r="E548" s="102" t="s">
        <v>202</v>
      </c>
      <c r="F548" s="150" t="s">
        <v>203</v>
      </c>
      <c r="G548" s="112">
        <v>0</v>
      </c>
      <c r="H548" s="109">
        <v>3703.462</v>
      </c>
      <c r="I548" s="107">
        <f t="shared" si="119"/>
        <v>3703.462</v>
      </c>
      <c r="J548" s="112">
        <v>0</v>
      </c>
      <c r="K548" s="109">
        <v>3703.462</v>
      </c>
      <c r="L548" s="107">
        <f t="shared" si="120"/>
        <v>3703.462</v>
      </c>
      <c r="M548" s="155">
        <f t="shared" si="114"/>
        <v>100</v>
      </c>
    </row>
    <row r="549" spans="1:13" ht="18.75">
      <c r="A549" s="196"/>
      <c r="B549" s="196"/>
      <c r="C549" s="196" t="s">
        <v>177</v>
      </c>
      <c r="D549" s="149"/>
      <c r="E549" s="149"/>
      <c r="F549" s="150" t="s">
        <v>190</v>
      </c>
      <c r="G549" s="107">
        <f>G550</f>
        <v>0</v>
      </c>
      <c r="H549" s="108">
        <f>H550</f>
        <v>1855.9</v>
      </c>
      <c r="I549" s="107">
        <f aca="true" t="shared" si="121" ref="I549:I559">SUM(G549:H549)</f>
        <v>1855.9</v>
      </c>
      <c r="J549" s="107">
        <f>J550</f>
        <v>0</v>
      </c>
      <c r="K549" s="108">
        <f>K550</f>
        <v>1823.9815</v>
      </c>
      <c r="L549" s="107">
        <f aca="true" t="shared" si="122" ref="L549:L559">SUM(J549:K549)</f>
        <v>1823.9815</v>
      </c>
      <c r="M549" s="155">
        <f t="shared" si="114"/>
        <v>98.28016056899618</v>
      </c>
    </row>
    <row r="550" spans="1:13" ht="56.25">
      <c r="A550" s="196"/>
      <c r="B550" s="196"/>
      <c r="C550" s="196"/>
      <c r="D550" s="102" t="s">
        <v>464</v>
      </c>
      <c r="E550" s="102"/>
      <c r="F550" s="150" t="s">
        <v>468</v>
      </c>
      <c r="G550" s="107">
        <f>G552</f>
        <v>0</v>
      </c>
      <c r="H550" s="108">
        <f>H551</f>
        <v>1855.9</v>
      </c>
      <c r="I550" s="107">
        <f t="shared" si="121"/>
        <v>1855.9</v>
      </c>
      <c r="J550" s="107">
        <f>J552</f>
        <v>0</v>
      </c>
      <c r="K550" s="108">
        <f>K551</f>
        <v>1823.9815</v>
      </c>
      <c r="L550" s="107">
        <f t="shared" si="122"/>
        <v>1823.9815</v>
      </c>
      <c r="M550" s="155">
        <f t="shared" si="114"/>
        <v>98.28016056899618</v>
      </c>
    </row>
    <row r="551" spans="1:13" ht="18.75">
      <c r="A551" s="196"/>
      <c r="B551" s="196"/>
      <c r="C551" s="196"/>
      <c r="D551" s="102" t="s">
        <v>465</v>
      </c>
      <c r="E551" s="102"/>
      <c r="F551" s="150" t="s">
        <v>466</v>
      </c>
      <c r="G551" s="108">
        <f>G552</f>
        <v>0</v>
      </c>
      <c r="H551" s="108">
        <f>H552</f>
        <v>1855.9</v>
      </c>
      <c r="I551" s="107">
        <f t="shared" si="121"/>
        <v>1855.9</v>
      </c>
      <c r="J551" s="108">
        <f>J552</f>
        <v>0</v>
      </c>
      <c r="K551" s="108">
        <f>K552</f>
        <v>1823.9815</v>
      </c>
      <c r="L551" s="107">
        <f t="shared" si="122"/>
        <v>1823.9815</v>
      </c>
      <c r="M551" s="155">
        <f t="shared" si="114"/>
        <v>98.28016056899618</v>
      </c>
    </row>
    <row r="552" spans="1:13" ht="129.75" customHeight="1">
      <c r="A552" s="196"/>
      <c r="B552" s="196"/>
      <c r="C552" s="196"/>
      <c r="D552" s="149" t="s">
        <v>472</v>
      </c>
      <c r="E552" s="149"/>
      <c r="F552" s="215" t="s">
        <v>531</v>
      </c>
      <c r="G552" s="107">
        <f>G553</f>
        <v>0</v>
      </c>
      <c r="H552" s="108">
        <f>H553</f>
        <v>1855.9</v>
      </c>
      <c r="I552" s="107">
        <f t="shared" si="121"/>
        <v>1855.9</v>
      </c>
      <c r="J552" s="107">
        <f>J553</f>
        <v>0</v>
      </c>
      <c r="K552" s="108">
        <f>K553</f>
        <v>1823.9815</v>
      </c>
      <c r="L552" s="107">
        <f t="shared" si="122"/>
        <v>1823.9815</v>
      </c>
      <c r="M552" s="155">
        <f t="shared" si="114"/>
        <v>98.28016056899618</v>
      </c>
    </row>
    <row r="553" spans="1:13" ht="37.5">
      <c r="A553" s="196"/>
      <c r="B553" s="196"/>
      <c r="C553" s="196"/>
      <c r="D553" s="149"/>
      <c r="E553" s="102" t="s">
        <v>191</v>
      </c>
      <c r="F553" s="150" t="s">
        <v>192</v>
      </c>
      <c r="G553" s="112">
        <f>G554</f>
        <v>0</v>
      </c>
      <c r="H553" s="109">
        <f>H554</f>
        <v>1855.9</v>
      </c>
      <c r="I553" s="107">
        <f t="shared" si="121"/>
        <v>1855.9</v>
      </c>
      <c r="J553" s="112">
        <f>J554</f>
        <v>0</v>
      </c>
      <c r="K553" s="109">
        <f>K554</f>
        <v>1823.9815</v>
      </c>
      <c r="L553" s="107">
        <f t="shared" si="122"/>
        <v>1823.9815</v>
      </c>
      <c r="M553" s="155">
        <f t="shared" si="114"/>
        <v>98.28016056899618</v>
      </c>
    </row>
    <row r="554" spans="1:13" ht="56.25">
      <c r="A554" s="196"/>
      <c r="B554" s="196"/>
      <c r="C554" s="196"/>
      <c r="D554" s="149"/>
      <c r="E554" s="102" t="s">
        <v>193</v>
      </c>
      <c r="F554" s="206" t="s">
        <v>194</v>
      </c>
      <c r="G554" s="112">
        <v>0</v>
      </c>
      <c r="H554" s="112">
        <v>1855.9</v>
      </c>
      <c r="I554" s="107">
        <f t="shared" si="121"/>
        <v>1855.9</v>
      </c>
      <c r="J554" s="112"/>
      <c r="K554" s="112">
        <v>1823.9815</v>
      </c>
      <c r="L554" s="107">
        <f t="shared" si="122"/>
        <v>1823.9815</v>
      </c>
      <c r="M554" s="155">
        <f t="shared" si="114"/>
        <v>98.28016056899618</v>
      </c>
    </row>
    <row r="555" spans="1:13" ht="56.25">
      <c r="A555" s="193" t="s">
        <v>245</v>
      </c>
      <c r="B555" s="193"/>
      <c r="C555" s="193"/>
      <c r="D555" s="141"/>
      <c r="E555" s="141"/>
      <c r="F555" s="205" t="s">
        <v>266</v>
      </c>
      <c r="G555" s="106">
        <f>G556</f>
        <v>6740.54</v>
      </c>
      <c r="H555" s="114">
        <f>H556</f>
        <v>10515.5</v>
      </c>
      <c r="I555" s="106">
        <f t="shared" si="121"/>
        <v>17256.04</v>
      </c>
      <c r="J555" s="106">
        <f>J556</f>
        <v>6740.54</v>
      </c>
      <c r="K555" s="114">
        <f>K556</f>
        <v>9980.07644</v>
      </c>
      <c r="L555" s="106">
        <f t="shared" si="122"/>
        <v>16720.61644</v>
      </c>
      <c r="M555" s="194">
        <f t="shared" si="114"/>
        <v>96.89718174042248</v>
      </c>
    </row>
    <row r="556" spans="1:13" ht="18.75">
      <c r="A556" s="162"/>
      <c r="B556" s="162" t="s">
        <v>177</v>
      </c>
      <c r="C556" s="162"/>
      <c r="D556" s="102"/>
      <c r="E556" s="102"/>
      <c r="F556" s="206" t="s">
        <v>178</v>
      </c>
      <c r="G556" s="107">
        <f>G557</f>
        <v>6740.54</v>
      </c>
      <c r="H556" s="108">
        <f>H557</f>
        <v>10515.5</v>
      </c>
      <c r="I556" s="107">
        <f t="shared" si="121"/>
        <v>17256.04</v>
      </c>
      <c r="J556" s="107">
        <f>J557</f>
        <v>6740.54</v>
      </c>
      <c r="K556" s="108">
        <f>K557</f>
        <v>9980.07644</v>
      </c>
      <c r="L556" s="107">
        <f t="shared" si="122"/>
        <v>16720.61644</v>
      </c>
      <c r="M556" s="155">
        <f t="shared" si="114"/>
        <v>96.89718174042248</v>
      </c>
    </row>
    <row r="557" spans="1:13" ht="18.75">
      <c r="A557" s="162"/>
      <c r="B557" s="162"/>
      <c r="C557" s="162" t="s">
        <v>180</v>
      </c>
      <c r="D557" s="102"/>
      <c r="E557" s="102"/>
      <c r="F557" s="206" t="s">
        <v>246</v>
      </c>
      <c r="G557" s="107">
        <f>G558+G566+G605</f>
        <v>6740.54</v>
      </c>
      <c r="H557" s="108">
        <f>H558+H566+H605</f>
        <v>10515.5</v>
      </c>
      <c r="I557" s="107">
        <f t="shared" si="121"/>
        <v>17256.04</v>
      </c>
      <c r="J557" s="107">
        <f>J558+J566+J605</f>
        <v>6740.54</v>
      </c>
      <c r="K557" s="108">
        <f>K558+K566+K605</f>
        <v>9980.07644</v>
      </c>
      <c r="L557" s="107">
        <f t="shared" si="122"/>
        <v>16720.61644</v>
      </c>
      <c r="M557" s="155">
        <f t="shared" si="114"/>
        <v>96.89718174042248</v>
      </c>
    </row>
    <row r="558" spans="1:13" ht="56.25">
      <c r="A558" s="162"/>
      <c r="B558" s="162"/>
      <c r="C558" s="162"/>
      <c r="D558" s="102" t="s">
        <v>271</v>
      </c>
      <c r="E558" s="102"/>
      <c r="F558" s="206" t="s">
        <v>272</v>
      </c>
      <c r="G558" s="107">
        <f>G559</f>
        <v>980.5400000000001</v>
      </c>
      <c r="H558" s="108">
        <f>H559</f>
        <v>0</v>
      </c>
      <c r="I558" s="107">
        <f t="shared" si="121"/>
        <v>980.5400000000001</v>
      </c>
      <c r="J558" s="107">
        <f>J559</f>
        <v>980.5400000000001</v>
      </c>
      <c r="K558" s="108">
        <f>K559</f>
        <v>0</v>
      </c>
      <c r="L558" s="107">
        <f t="shared" si="122"/>
        <v>980.5400000000001</v>
      </c>
      <c r="M558" s="155">
        <f t="shared" si="114"/>
        <v>100</v>
      </c>
    </row>
    <row r="559" spans="1:13" ht="37.5">
      <c r="A559" s="162"/>
      <c r="B559" s="162"/>
      <c r="C559" s="162"/>
      <c r="D559" s="102" t="s">
        <v>273</v>
      </c>
      <c r="E559" s="102"/>
      <c r="F559" s="150" t="s">
        <v>274</v>
      </c>
      <c r="G559" s="107">
        <f>G560+G562+G564</f>
        <v>980.5400000000001</v>
      </c>
      <c r="H559" s="108">
        <f>H560+H562+H564</f>
        <v>0</v>
      </c>
      <c r="I559" s="107">
        <f t="shared" si="121"/>
        <v>980.5400000000001</v>
      </c>
      <c r="J559" s="107">
        <f>J560+J562+J564</f>
        <v>980.5400000000001</v>
      </c>
      <c r="K559" s="108">
        <f>K560+K562+K564</f>
        <v>0</v>
      </c>
      <c r="L559" s="107">
        <f t="shared" si="122"/>
        <v>980.5400000000001</v>
      </c>
      <c r="M559" s="155">
        <f t="shared" si="114"/>
        <v>100</v>
      </c>
    </row>
    <row r="560" spans="1:13" ht="108.75" customHeight="1">
      <c r="A560" s="162"/>
      <c r="B560" s="162"/>
      <c r="C560" s="162"/>
      <c r="D560" s="102"/>
      <c r="E560" s="102" t="s">
        <v>139</v>
      </c>
      <c r="F560" s="150" t="s">
        <v>899</v>
      </c>
      <c r="G560" s="107">
        <f>G561</f>
        <v>945.61891</v>
      </c>
      <c r="H560" s="108">
        <f>H561</f>
        <v>0</v>
      </c>
      <c r="I560" s="112">
        <f aca="true" t="shared" si="123" ref="I560:I565">G560+H560</f>
        <v>945.61891</v>
      </c>
      <c r="J560" s="107">
        <f>J561</f>
        <v>945.61891</v>
      </c>
      <c r="K560" s="108">
        <f>K561</f>
        <v>0</v>
      </c>
      <c r="L560" s="112">
        <f aca="true" t="shared" si="124" ref="L560:L565">J560+K560</f>
        <v>945.61891</v>
      </c>
      <c r="M560" s="155">
        <f t="shared" si="114"/>
        <v>100</v>
      </c>
    </row>
    <row r="561" spans="1:13" ht="54" customHeight="1">
      <c r="A561" s="162"/>
      <c r="B561" s="162"/>
      <c r="C561" s="162"/>
      <c r="D561" s="102"/>
      <c r="E561" s="102" t="s">
        <v>141</v>
      </c>
      <c r="F561" s="150" t="s">
        <v>534</v>
      </c>
      <c r="G561" s="107">
        <v>945.61891</v>
      </c>
      <c r="H561" s="112"/>
      <c r="I561" s="112">
        <f t="shared" si="123"/>
        <v>945.61891</v>
      </c>
      <c r="J561" s="107">
        <v>945.61891</v>
      </c>
      <c r="K561" s="112"/>
      <c r="L561" s="112">
        <f t="shared" si="124"/>
        <v>945.61891</v>
      </c>
      <c r="M561" s="155">
        <f t="shared" si="114"/>
        <v>100</v>
      </c>
    </row>
    <row r="562" spans="1:13" ht="36.75" customHeight="1">
      <c r="A562" s="162"/>
      <c r="B562" s="162"/>
      <c r="C562" s="162"/>
      <c r="D562" s="102"/>
      <c r="E562" s="102" t="s">
        <v>143</v>
      </c>
      <c r="F562" s="150" t="s">
        <v>14</v>
      </c>
      <c r="G562" s="107">
        <f>G563</f>
        <v>34.50009</v>
      </c>
      <c r="H562" s="108">
        <f>H563</f>
        <v>0</v>
      </c>
      <c r="I562" s="112">
        <f t="shared" si="123"/>
        <v>34.50009</v>
      </c>
      <c r="J562" s="107">
        <f>J563</f>
        <v>34.50009</v>
      </c>
      <c r="K562" s="108">
        <f>K563</f>
        <v>0</v>
      </c>
      <c r="L562" s="112">
        <f t="shared" si="124"/>
        <v>34.50009</v>
      </c>
      <c r="M562" s="155">
        <f aca="true" t="shared" si="125" ref="M562:M619">L562/I562*100</f>
        <v>100</v>
      </c>
    </row>
    <row r="563" spans="1:13" ht="56.25">
      <c r="A563" s="162"/>
      <c r="B563" s="162"/>
      <c r="C563" s="162"/>
      <c r="D563" s="102"/>
      <c r="E563" s="102" t="s">
        <v>145</v>
      </c>
      <c r="F563" s="150" t="s">
        <v>814</v>
      </c>
      <c r="G563" s="107">
        <v>34.50009</v>
      </c>
      <c r="H563" s="112"/>
      <c r="I563" s="112">
        <f t="shared" si="123"/>
        <v>34.50009</v>
      </c>
      <c r="J563" s="107">
        <v>34.50009</v>
      </c>
      <c r="K563" s="112"/>
      <c r="L563" s="112">
        <f t="shared" si="124"/>
        <v>34.50009</v>
      </c>
      <c r="M563" s="155">
        <f t="shared" si="125"/>
        <v>100</v>
      </c>
    </row>
    <row r="564" spans="1:13" ht="18.75">
      <c r="A564" s="162"/>
      <c r="B564" s="162"/>
      <c r="C564" s="162"/>
      <c r="D564" s="102"/>
      <c r="E564" s="102" t="s">
        <v>146</v>
      </c>
      <c r="F564" s="150" t="s">
        <v>147</v>
      </c>
      <c r="G564" s="107">
        <f>G565</f>
        <v>0.421</v>
      </c>
      <c r="H564" s="108">
        <f>H565</f>
        <v>0</v>
      </c>
      <c r="I564" s="112">
        <f t="shared" si="123"/>
        <v>0.421</v>
      </c>
      <c r="J564" s="107">
        <f>J565</f>
        <v>0.421</v>
      </c>
      <c r="K564" s="108">
        <f>K565</f>
        <v>0</v>
      </c>
      <c r="L564" s="112">
        <f t="shared" si="124"/>
        <v>0.421</v>
      </c>
      <c r="M564" s="155">
        <f t="shared" si="125"/>
        <v>100</v>
      </c>
    </row>
    <row r="565" spans="1:13" ht="20.25" customHeight="1">
      <c r="A565" s="162"/>
      <c r="B565" s="162"/>
      <c r="C565" s="162"/>
      <c r="D565" s="102"/>
      <c r="E565" s="102" t="s">
        <v>148</v>
      </c>
      <c r="F565" s="150" t="s">
        <v>17</v>
      </c>
      <c r="G565" s="107">
        <v>0.421</v>
      </c>
      <c r="H565" s="112"/>
      <c r="I565" s="112">
        <f t="shared" si="123"/>
        <v>0.421</v>
      </c>
      <c r="J565" s="107">
        <v>0.421</v>
      </c>
      <c r="K565" s="112"/>
      <c r="L565" s="112">
        <f t="shared" si="124"/>
        <v>0.421</v>
      </c>
      <c r="M565" s="155">
        <f t="shared" si="125"/>
        <v>100</v>
      </c>
    </row>
    <row r="566" spans="1:13" ht="56.25">
      <c r="A566" s="162"/>
      <c r="B566" s="162"/>
      <c r="C566" s="162"/>
      <c r="D566" s="102" t="s">
        <v>24</v>
      </c>
      <c r="E566" s="102"/>
      <c r="F566" s="150" t="s">
        <v>318</v>
      </c>
      <c r="G566" s="107">
        <f>G567+G571+G575+G594+G598</f>
        <v>5760</v>
      </c>
      <c r="H566" s="108">
        <f>H567+H571+H575+H594+H598</f>
        <v>0</v>
      </c>
      <c r="I566" s="107">
        <f>SUM(G566:H566)</f>
        <v>5760</v>
      </c>
      <c r="J566" s="107">
        <f>J567+J571+J575+J594+J598</f>
        <v>5760</v>
      </c>
      <c r="K566" s="108">
        <f>K567+K571+K575+K594+K598</f>
        <v>0</v>
      </c>
      <c r="L566" s="107">
        <f>SUM(J566:K566)</f>
        <v>5760</v>
      </c>
      <c r="M566" s="155">
        <f t="shared" si="125"/>
        <v>100</v>
      </c>
    </row>
    <row r="567" spans="1:13" ht="37.5">
      <c r="A567" s="162"/>
      <c r="B567" s="162"/>
      <c r="C567" s="162"/>
      <c r="D567" s="102" t="s">
        <v>25</v>
      </c>
      <c r="E567" s="102"/>
      <c r="F567" s="150" t="s">
        <v>348</v>
      </c>
      <c r="G567" s="107">
        <f aca="true" t="shared" si="126" ref="G567:K569">G568</f>
        <v>550</v>
      </c>
      <c r="H567" s="108">
        <f t="shared" si="126"/>
        <v>0</v>
      </c>
      <c r="I567" s="107">
        <f>SUM(G567:H567)</f>
        <v>550</v>
      </c>
      <c r="J567" s="107">
        <f t="shared" si="126"/>
        <v>550</v>
      </c>
      <c r="K567" s="108">
        <f t="shared" si="126"/>
        <v>0</v>
      </c>
      <c r="L567" s="107">
        <f>SUM(J567:K567)</f>
        <v>550</v>
      </c>
      <c r="M567" s="155">
        <f t="shared" si="125"/>
        <v>100</v>
      </c>
    </row>
    <row r="568" spans="1:13" ht="56.25">
      <c r="A568" s="162"/>
      <c r="B568" s="162"/>
      <c r="C568" s="162"/>
      <c r="D568" s="102" t="s">
        <v>26</v>
      </c>
      <c r="E568" s="102"/>
      <c r="F568" s="150" t="s">
        <v>319</v>
      </c>
      <c r="G568" s="107">
        <f t="shared" si="126"/>
        <v>550</v>
      </c>
      <c r="H568" s="108">
        <f t="shared" si="126"/>
        <v>0</v>
      </c>
      <c r="I568" s="107">
        <f>SUM(G568:H568)</f>
        <v>550</v>
      </c>
      <c r="J568" s="107">
        <f t="shared" si="126"/>
        <v>550</v>
      </c>
      <c r="K568" s="108">
        <f t="shared" si="126"/>
        <v>0</v>
      </c>
      <c r="L568" s="107">
        <f>SUM(J568:K568)</f>
        <v>550</v>
      </c>
      <c r="M568" s="155">
        <f t="shared" si="125"/>
        <v>100</v>
      </c>
    </row>
    <row r="569" spans="1:13" ht="18.75">
      <c r="A569" s="162"/>
      <c r="B569" s="162"/>
      <c r="C569" s="162"/>
      <c r="D569" s="102"/>
      <c r="E569" s="102" t="s">
        <v>153</v>
      </c>
      <c r="F569" s="150" t="s">
        <v>147</v>
      </c>
      <c r="G569" s="107">
        <f t="shared" si="126"/>
        <v>550</v>
      </c>
      <c r="H569" s="108">
        <f t="shared" si="126"/>
        <v>0</v>
      </c>
      <c r="I569" s="107">
        <f>SUM(G569:H569)</f>
        <v>550</v>
      </c>
      <c r="J569" s="107">
        <f t="shared" si="126"/>
        <v>550</v>
      </c>
      <c r="K569" s="108">
        <f t="shared" si="126"/>
        <v>0</v>
      </c>
      <c r="L569" s="107">
        <f>SUM(J569:K569)</f>
        <v>550</v>
      </c>
      <c r="M569" s="155">
        <f t="shared" si="125"/>
        <v>100</v>
      </c>
    </row>
    <row r="570" spans="1:13" ht="75">
      <c r="A570" s="162"/>
      <c r="B570" s="162"/>
      <c r="C570" s="162"/>
      <c r="D570" s="102"/>
      <c r="E570" s="102" t="s">
        <v>247</v>
      </c>
      <c r="F570" s="150" t="s">
        <v>16</v>
      </c>
      <c r="G570" s="107">
        <v>550</v>
      </c>
      <c r="H570" s="112"/>
      <c r="I570" s="107">
        <f>SUM(G570:H570)</f>
        <v>550</v>
      </c>
      <c r="J570" s="107">
        <v>550</v>
      </c>
      <c r="K570" s="112"/>
      <c r="L570" s="107">
        <f>SUM(J570:K570)</f>
        <v>550</v>
      </c>
      <c r="M570" s="155">
        <f t="shared" si="125"/>
        <v>100</v>
      </c>
    </row>
    <row r="571" spans="1:13" ht="37.5">
      <c r="A571" s="162"/>
      <c r="B571" s="162"/>
      <c r="C571" s="162"/>
      <c r="D571" s="102" t="s">
        <v>27</v>
      </c>
      <c r="E571" s="102"/>
      <c r="F571" s="150" t="s">
        <v>349</v>
      </c>
      <c r="G571" s="107">
        <f aca="true" t="shared" si="127" ref="G571:K573">G572</f>
        <v>400</v>
      </c>
      <c r="H571" s="108">
        <f t="shared" si="127"/>
        <v>0</v>
      </c>
      <c r="I571" s="107">
        <f aca="true" t="shared" si="128" ref="I571:I604">SUM(G571:H571)</f>
        <v>400</v>
      </c>
      <c r="J571" s="107">
        <f t="shared" si="127"/>
        <v>400</v>
      </c>
      <c r="K571" s="108">
        <f t="shared" si="127"/>
        <v>0</v>
      </c>
      <c r="L571" s="107">
        <f aca="true" t="shared" si="129" ref="L571:L604">SUM(J571:K571)</f>
        <v>400</v>
      </c>
      <c r="M571" s="155">
        <f t="shared" si="125"/>
        <v>100</v>
      </c>
    </row>
    <row r="572" spans="1:13" ht="18.75">
      <c r="A572" s="162"/>
      <c r="B572" s="162"/>
      <c r="C572" s="162"/>
      <c r="D572" s="102" t="s">
        <v>28</v>
      </c>
      <c r="E572" s="102"/>
      <c r="F572" s="150" t="s">
        <v>320</v>
      </c>
      <c r="G572" s="107">
        <f t="shared" si="127"/>
        <v>400</v>
      </c>
      <c r="H572" s="108">
        <f t="shared" si="127"/>
        <v>0</v>
      </c>
      <c r="I572" s="107">
        <f t="shared" si="128"/>
        <v>400</v>
      </c>
      <c r="J572" s="107">
        <f t="shared" si="127"/>
        <v>400</v>
      </c>
      <c r="K572" s="108">
        <f t="shared" si="127"/>
        <v>0</v>
      </c>
      <c r="L572" s="107">
        <f t="shared" si="129"/>
        <v>400</v>
      </c>
      <c r="M572" s="155">
        <f t="shared" si="125"/>
        <v>100</v>
      </c>
    </row>
    <row r="573" spans="1:13" ht="18.75">
      <c r="A573" s="162"/>
      <c r="B573" s="162"/>
      <c r="C573" s="162"/>
      <c r="D573" s="102"/>
      <c r="E573" s="102" t="s">
        <v>153</v>
      </c>
      <c r="F573" s="150" t="s">
        <v>147</v>
      </c>
      <c r="G573" s="107">
        <f t="shared" si="127"/>
        <v>400</v>
      </c>
      <c r="H573" s="108">
        <f t="shared" si="127"/>
        <v>0</v>
      </c>
      <c r="I573" s="107">
        <f t="shared" si="128"/>
        <v>400</v>
      </c>
      <c r="J573" s="107">
        <f t="shared" si="127"/>
        <v>400</v>
      </c>
      <c r="K573" s="108">
        <f t="shared" si="127"/>
        <v>0</v>
      </c>
      <c r="L573" s="107">
        <f t="shared" si="129"/>
        <v>400</v>
      </c>
      <c r="M573" s="155">
        <f t="shared" si="125"/>
        <v>100</v>
      </c>
    </row>
    <row r="574" spans="1:13" ht="75">
      <c r="A574" s="162"/>
      <c r="B574" s="162"/>
      <c r="C574" s="162"/>
      <c r="D574" s="102"/>
      <c r="E574" s="102" t="s">
        <v>247</v>
      </c>
      <c r="F574" s="150" t="s">
        <v>16</v>
      </c>
      <c r="G574" s="107">
        <v>400</v>
      </c>
      <c r="H574" s="112"/>
      <c r="I574" s="107">
        <f t="shared" si="128"/>
        <v>400</v>
      </c>
      <c r="J574" s="107">
        <v>400</v>
      </c>
      <c r="K574" s="112"/>
      <c r="L574" s="107">
        <f t="shared" si="129"/>
        <v>400</v>
      </c>
      <c r="M574" s="155">
        <f t="shared" si="125"/>
        <v>100</v>
      </c>
    </row>
    <row r="575" spans="1:13" ht="37.5">
      <c r="A575" s="162"/>
      <c r="B575" s="162"/>
      <c r="C575" s="162"/>
      <c r="D575" s="102" t="s">
        <v>29</v>
      </c>
      <c r="E575" s="102"/>
      <c r="F575" s="150" t="s">
        <v>314</v>
      </c>
      <c r="G575" s="107">
        <f>G576+G579+G582+G585+G588+G591</f>
        <v>3680</v>
      </c>
      <c r="H575" s="107">
        <f>H576+H579+H582+H585+H588+H591</f>
        <v>0</v>
      </c>
      <c r="I575" s="107">
        <f t="shared" si="128"/>
        <v>3680</v>
      </c>
      <c r="J575" s="107">
        <f>J576+J579+J582+J585+J588+J591</f>
        <v>3680</v>
      </c>
      <c r="K575" s="107">
        <f>K576+K579+K582+K585+K588+K591</f>
        <v>0</v>
      </c>
      <c r="L575" s="107">
        <f t="shared" si="129"/>
        <v>3680</v>
      </c>
      <c r="M575" s="155">
        <f t="shared" si="125"/>
        <v>100</v>
      </c>
    </row>
    <row r="576" spans="1:13" ht="37.5">
      <c r="A576" s="162"/>
      <c r="B576" s="162"/>
      <c r="C576" s="162"/>
      <c r="D576" s="102" t="s">
        <v>323</v>
      </c>
      <c r="E576" s="102"/>
      <c r="F576" s="150" t="s">
        <v>324</v>
      </c>
      <c r="G576" s="107">
        <f>G577</f>
        <v>1170</v>
      </c>
      <c r="H576" s="112"/>
      <c r="I576" s="107">
        <f t="shared" si="128"/>
        <v>1170</v>
      </c>
      <c r="J576" s="107">
        <f>J577</f>
        <v>1170</v>
      </c>
      <c r="K576" s="112"/>
      <c r="L576" s="107">
        <f t="shared" si="129"/>
        <v>1170</v>
      </c>
      <c r="M576" s="155">
        <f t="shared" si="125"/>
        <v>100</v>
      </c>
    </row>
    <row r="577" spans="1:13" ht="18.75">
      <c r="A577" s="162"/>
      <c r="B577" s="162"/>
      <c r="C577" s="162"/>
      <c r="D577" s="102"/>
      <c r="E577" s="102" t="s">
        <v>153</v>
      </c>
      <c r="F577" s="150" t="s">
        <v>147</v>
      </c>
      <c r="G577" s="107">
        <f>G578</f>
        <v>1170</v>
      </c>
      <c r="H577" s="108">
        <f>H578</f>
        <v>0</v>
      </c>
      <c r="I577" s="107">
        <f t="shared" si="128"/>
        <v>1170</v>
      </c>
      <c r="J577" s="107">
        <f>J578</f>
        <v>1170</v>
      </c>
      <c r="K577" s="108">
        <f>K578</f>
        <v>0</v>
      </c>
      <c r="L577" s="107">
        <f t="shared" si="129"/>
        <v>1170</v>
      </c>
      <c r="M577" s="155">
        <f t="shared" si="125"/>
        <v>100</v>
      </c>
    </row>
    <row r="578" spans="1:13" ht="75">
      <c r="A578" s="162"/>
      <c r="B578" s="162"/>
      <c r="C578" s="162"/>
      <c r="D578" s="102"/>
      <c r="E578" s="102" t="s">
        <v>247</v>
      </c>
      <c r="F578" s="150" t="s">
        <v>16</v>
      </c>
      <c r="G578" s="107">
        <v>1170</v>
      </c>
      <c r="H578" s="112"/>
      <c r="I578" s="107">
        <f t="shared" si="128"/>
        <v>1170</v>
      </c>
      <c r="J578" s="107">
        <v>1170</v>
      </c>
      <c r="K578" s="112"/>
      <c r="L578" s="107">
        <f t="shared" si="129"/>
        <v>1170</v>
      </c>
      <c r="M578" s="155">
        <f t="shared" si="125"/>
        <v>100</v>
      </c>
    </row>
    <row r="579" spans="1:13" ht="52.5" customHeight="1">
      <c r="A579" s="162"/>
      <c r="B579" s="162"/>
      <c r="C579" s="162"/>
      <c r="D579" s="102" t="s">
        <v>326</v>
      </c>
      <c r="E579" s="102"/>
      <c r="F579" s="150" t="s">
        <v>902</v>
      </c>
      <c r="G579" s="107">
        <f>G580</f>
        <v>2120</v>
      </c>
      <c r="H579" s="108">
        <f>H580</f>
        <v>0</v>
      </c>
      <c r="I579" s="107">
        <f t="shared" si="128"/>
        <v>2120</v>
      </c>
      <c r="J579" s="107">
        <f>J580</f>
        <v>2120</v>
      </c>
      <c r="K579" s="108">
        <f>K580</f>
        <v>0</v>
      </c>
      <c r="L579" s="107">
        <f t="shared" si="129"/>
        <v>2120</v>
      </c>
      <c r="M579" s="155">
        <f t="shared" si="125"/>
        <v>100</v>
      </c>
    </row>
    <row r="580" spans="1:13" ht="18.75">
      <c r="A580" s="162"/>
      <c r="B580" s="162"/>
      <c r="C580" s="162"/>
      <c r="D580" s="102"/>
      <c r="E580" s="102" t="s">
        <v>153</v>
      </c>
      <c r="F580" s="150" t="s">
        <v>147</v>
      </c>
      <c r="G580" s="107">
        <f>G581</f>
        <v>2120</v>
      </c>
      <c r="H580" s="108">
        <f>H581</f>
        <v>0</v>
      </c>
      <c r="I580" s="107">
        <f t="shared" si="128"/>
        <v>2120</v>
      </c>
      <c r="J580" s="107">
        <f>J581</f>
        <v>2120</v>
      </c>
      <c r="K580" s="108">
        <f>K581</f>
        <v>0</v>
      </c>
      <c r="L580" s="107">
        <f t="shared" si="129"/>
        <v>2120</v>
      </c>
      <c r="M580" s="155">
        <f t="shared" si="125"/>
        <v>100</v>
      </c>
    </row>
    <row r="581" spans="1:13" ht="75">
      <c r="A581" s="162"/>
      <c r="B581" s="162"/>
      <c r="C581" s="162"/>
      <c r="D581" s="102"/>
      <c r="E581" s="102" t="s">
        <v>247</v>
      </c>
      <c r="F581" s="150" t="s">
        <v>16</v>
      </c>
      <c r="G581" s="107">
        <v>2120</v>
      </c>
      <c r="H581" s="112">
        <v>0</v>
      </c>
      <c r="I581" s="107">
        <f t="shared" si="128"/>
        <v>2120</v>
      </c>
      <c r="J581" s="107">
        <v>2120</v>
      </c>
      <c r="K581" s="112">
        <v>0</v>
      </c>
      <c r="L581" s="107">
        <f t="shared" si="129"/>
        <v>2120</v>
      </c>
      <c r="M581" s="155">
        <f t="shared" si="125"/>
        <v>100</v>
      </c>
    </row>
    <row r="582" spans="1:13" ht="54" customHeight="1">
      <c r="A582" s="162"/>
      <c r="B582" s="162"/>
      <c r="C582" s="162"/>
      <c r="D582" s="102" t="s">
        <v>327</v>
      </c>
      <c r="E582" s="102"/>
      <c r="F582" s="150" t="s">
        <v>328</v>
      </c>
      <c r="G582" s="107">
        <f>G583</f>
        <v>10</v>
      </c>
      <c r="H582" s="108">
        <f>H583</f>
        <v>0</v>
      </c>
      <c r="I582" s="107">
        <f t="shared" si="128"/>
        <v>10</v>
      </c>
      <c r="J582" s="107">
        <f>J583</f>
        <v>10</v>
      </c>
      <c r="K582" s="108">
        <f>K583</f>
        <v>0</v>
      </c>
      <c r="L582" s="107">
        <f t="shared" si="129"/>
        <v>10</v>
      </c>
      <c r="M582" s="155">
        <f t="shared" si="125"/>
        <v>100</v>
      </c>
    </row>
    <row r="583" spans="1:13" ht="18.75">
      <c r="A583" s="162"/>
      <c r="B583" s="162"/>
      <c r="C583" s="162"/>
      <c r="D583" s="102"/>
      <c r="E583" s="102" t="s">
        <v>153</v>
      </c>
      <c r="F583" s="150" t="s">
        <v>147</v>
      </c>
      <c r="G583" s="107">
        <f>G584</f>
        <v>10</v>
      </c>
      <c r="H583" s="108">
        <f>H584</f>
        <v>0</v>
      </c>
      <c r="I583" s="107">
        <f t="shared" si="128"/>
        <v>10</v>
      </c>
      <c r="J583" s="107">
        <f>J584</f>
        <v>10</v>
      </c>
      <c r="K583" s="108">
        <f>K584</f>
        <v>0</v>
      </c>
      <c r="L583" s="107">
        <f t="shared" si="129"/>
        <v>10</v>
      </c>
      <c r="M583" s="155">
        <f t="shared" si="125"/>
        <v>100</v>
      </c>
    </row>
    <row r="584" spans="1:13" ht="75">
      <c r="A584" s="162"/>
      <c r="B584" s="162"/>
      <c r="C584" s="162"/>
      <c r="D584" s="102"/>
      <c r="E584" s="102" t="s">
        <v>247</v>
      </c>
      <c r="F584" s="150" t="s">
        <v>248</v>
      </c>
      <c r="G584" s="107">
        <v>10</v>
      </c>
      <c r="H584" s="112">
        <v>0</v>
      </c>
      <c r="I584" s="107">
        <f t="shared" si="128"/>
        <v>10</v>
      </c>
      <c r="J584" s="107">
        <v>10</v>
      </c>
      <c r="K584" s="112">
        <v>0</v>
      </c>
      <c r="L584" s="107">
        <f t="shared" si="129"/>
        <v>10</v>
      </c>
      <c r="M584" s="155">
        <f t="shared" si="125"/>
        <v>100</v>
      </c>
    </row>
    <row r="585" spans="1:13" ht="75">
      <c r="A585" s="162"/>
      <c r="B585" s="162"/>
      <c r="C585" s="162"/>
      <c r="D585" s="102" t="s">
        <v>329</v>
      </c>
      <c r="E585" s="102"/>
      <c r="F585" s="150" t="s">
        <v>331</v>
      </c>
      <c r="G585" s="107">
        <f>G586</f>
        <v>60</v>
      </c>
      <c r="H585" s="108">
        <f>H586</f>
        <v>0</v>
      </c>
      <c r="I585" s="107">
        <f t="shared" si="128"/>
        <v>60</v>
      </c>
      <c r="J585" s="107">
        <f>J586</f>
        <v>60</v>
      </c>
      <c r="K585" s="108">
        <f>K586</f>
        <v>0</v>
      </c>
      <c r="L585" s="107">
        <f t="shared" si="129"/>
        <v>60</v>
      </c>
      <c r="M585" s="155">
        <f t="shared" si="125"/>
        <v>100</v>
      </c>
    </row>
    <row r="586" spans="1:13" ht="37.5" customHeight="1">
      <c r="A586" s="162"/>
      <c r="B586" s="162"/>
      <c r="C586" s="162"/>
      <c r="D586" s="102"/>
      <c r="E586" s="102" t="s">
        <v>143</v>
      </c>
      <c r="F586" s="150" t="s">
        <v>14</v>
      </c>
      <c r="G586" s="107">
        <f>G587</f>
        <v>60</v>
      </c>
      <c r="H586" s="108">
        <f>H587</f>
        <v>0</v>
      </c>
      <c r="I586" s="107">
        <f t="shared" si="128"/>
        <v>60</v>
      </c>
      <c r="J586" s="107">
        <f>J587</f>
        <v>60</v>
      </c>
      <c r="K586" s="108">
        <f>K587</f>
        <v>0</v>
      </c>
      <c r="L586" s="107">
        <f t="shared" si="129"/>
        <v>60</v>
      </c>
      <c r="M586" s="155">
        <f t="shared" si="125"/>
        <v>100</v>
      </c>
    </row>
    <row r="587" spans="1:13" ht="51" customHeight="1">
      <c r="A587" s="162"/>
      <c r="B587" s="162"/>
      <c r="C587" s="162"/>
      <c r="D587" s="102"/>
      <c r="E587" s="102" t="s">
        <v>145</v>
      </c>
      <c r="F587" s="150" t="s">
        <v>814</v>
      </c>
      <c r="G587" s="107">
        <v>60</v>
      </c>
      <c r="H587" s="112">
        <v>0</v>
      </c>
      <c r="I587" s="107">
        <f t="shared" si="128"/>
        <v>60</v>
      </c>
      <c r="J587" s="107">
        <v>60</v>
      </c>
      <c r="K587" s="112">
        <v>0</v>
      </c>
      <c r="L587" s="107">
        <f t="shared" si="129"/>
        <v>60</v>
      </c>
      <c r="M587" s="155">
        <f t="shared" si="125"/>
        <v>100</v>
      </c>
    </row>
    <row r="588" spans="1:13" ht="93.75">
      <c r="A588" s="162"/>
      <c r="B588" s="162"/>
      <c r="C588" s="162"/>
      <c r="D588" s="102" t="s">
        <v>332</v>
      </c>
      <c r="E588" s="102"/>
      <c r="F588" s="150" t="s">
        <v>338</v>
      </c>
      <c r="G588" s="107">
        <f>G589</f>
        <v>300</v>
      </c>
      <c r="H588" s="108">
        <f>H589</f>
        <v>0</v>
      </c>
      <c r="I588" s="107">
        <f t="shared" si="128"/>
        <v>300</v>
      </c>
      <c r="J588" s="107">
        <f>J589</f>
        <v>300</v>
      </c>
      <c r="K588" s="108">
        <f>K589</f>
        <v>0</v>
      </c>
      <c r="L588" s="107">
        <f t="shared" si="129"/>
        <v>300</v>
      </c>
      <c r="M588" s="155">
        <f t="shared" si="125"/>
        <v>100</v>
      </c>
    </row>
    <row r="589" spans="1:13" ht="18.75">
      <c r="A589" s="162"/>
      <c r="B589" s="162"/>
      <c r="C589" s="162"/>
      <c r="D589" s="102"/>
      <c r="E589" s="102" t="s">
        <v>153</v>
      </c>
      <c r="F589" s="150" t="s">
        <v>147</v>
      </c>
      <c r="G589" s="107">
        <f>G590</f>
        <v>300</v>
      </c>
      <c r="H589" s="108">
        <f>H590</f>
        <v>0</v>
      </c>
      <c r="I589" s="107">
        <f t="shared" si="128"/>
        <v>300</v>
      </c>
      <c r="J589" s="107">
        <f>J590</f>
        <v>300</v>
      </c>
      <c r="K589" s="108">
        <f>K590</f>
        <v>0</v>
      </c>
      <c r="L589" s="107">
        <f t="shared" si="129"/>
        <v>300</v>
      </c>
      <c r="M589" s="155">
        <f t="shared" si="125"/>
        <v>100</v>
      </c>
    </row>
    <row r="590" spans="1:13" ht="75">
      <c r="A590" s="162"/>
      <c r="B590" s="162"/>
      <c r="C590" s="162"/>
      <c r="D590" s="102"/>
      <c r="E590" s="102" t="s">
        <v>247</v>
      </c>
      <c r="F590" s="150" t="s">
        <v>248</v>
      </c>
      <c r="G590" s="107">
        <v>300</v>
      </c>
      <c r="H590" s="112"/>
      <c r="I590" s="107">
        <f t="shared" si="128"/>
        <v>300</v>
      </c>
      <c r="J590" s="107">
        <v>300</v>
      </c>
      <c r="K590" s="112"/>
      <c r="L590" s="107">
        <f t="shared" si="129"/>
        <v>300</v>
      </c>
      <c r="M590" s="155">
        <f t="shared" si="125"/>
        <v>100</v>
      </c>
    </row>
    <row r="591" spans="1:13" ht="37.5">
      <c r="A591" s="162"/>
      <c r="B591" s="162"/>
      <c r="C591" s="162"/>
      <c r="D591" s="102" t="s">
        <v>333</v>
      </c>
      <c r="E591" s="102"/>
      <c r="F591" s="150" t="s">
        <v>334</v>
      </c>
      <c r="G591" s="107">
        <f>G592</f>
        <v>20</v>
      </c>
      <c r="H591" s="108">
        <f>H592</f>
        <v>0</v>
      </c>
      <c r="I591" s="107">
        <f t="shared" si="128"/>
        <v>20</v>
      </c>
      <c r="J591" s="107">
        <f>J592</f>
        <v>20</v>
      </c>
      <c r="K591" s="108">
        <f>K592</f>
        <v>0</v>
      </c>
      <c r="L591" s="107">
        <f t="shared" si="129"/>
        <v>20</v>
      </c>
      <c r="M591" s="155">
        <f t="shared" si="125"/>
        <v>100</v>
      </c>
    </row>
    <row r="592" spans="1:13" ht="32.25" customHeight="1">
      <c r="A592" s="162"/>
      <c r="B592" s="162"/>
      <c r="C592" s="162"/>
      <c r="D592" s="102"/>
      <c r="E592" s="102" t="s">
        <v>143</v>
      </c>
      <c r="F592" s="150" t="s">
        <v>14</v>
      </c>
      <c r="G592" s="107">
        <f>G593</f>
        <v>20</v>
      </c>
      <c r="H592" s="108">
        <f>H593</f>
        <v>0</v>
      </c>
      <c r="I592" s="107">
        <f t="shared" si="128"/>
        <v>20</v>
      </c>
      <c r="J592" s="107">
        <f>J593</f>
        <v>20</v>
      </c>
      <c r="K592" s="108">
        <f>K593</f>
        <v>0</v>
      </c>
      <c r="L592" s="107">
        <f t="shared" si="129"/>
        <v>20</v>
      </c>
      <c r="M592" s="155">
        <f t="shared" si="125"/>
        <v>100</v>
      </c>
    </row>
    <row r="593" spans="1:13" ht="56.25">
      <c r="A593" s="162"/>
      <c r="B593" s="162"/>
      <c r="C593" s="162"/>
      <c r="D593" s="102"/>
      <c r="E593" s="102" t="s">
        <v>145</v>
      </c>
      <c r="F593" s="150" t="s">
        <v>814</v>
      </c>
      <c r="G593" s="107">
        <v>20</v>
      </c>
      <c r="H593" s="108">
        <v>0</v>
      </c>
      <c r="I593" s="107">
        <f t="shared" si="128"/>
        <v>20</v>
      </c>
      <c r="J593" s="107">
        <v>20</v>
      </c>
      <c r="K593" s="108">
        <v>0</v>
      </c>
      <c r="L593" s="107">
        <f t="shared" si="129"/>
        <v>20</v>
      </c>
      <c r="M593" s="155">
        <f t="shared" si="125"/>
        <v>100</v>
      </c>
    </row>
    <row r="594" spans="1:13" ht="37.5">
      <c r="A594" s="162"/>
      <c r="B594" s="162"/>
      <c r="C594" s="162"/>
      <c r="D594" s="102" t="s">
        <v>30</v>
      </c>
      <c r="E594" s="102"/>
      <c r="F594" s="150" t="s">
        <v>874</v>
      </c>
      <c r="G594" s="107">
        <f aca="true" t="shared" si="130" ref="G594:K596">G595</f>
        <v>500</v>
      </c>
      <c r="H594" s="108">
        <f t="shared" si="130"/>
        <v>0</v>
      </c>
      <c r="I594" s="107">
        <f t="shared" si="128"/>
        <v>500</v>
      </c>
      <c r="J594" s="107">
        <f t="shared" si="130"/>
        <v>500</v>
      </c>
      <c r="K594" s="108">
        <f t="shared" si="130"/>
        <v>0</v>
      </c>
      <c r="L594" s="107">
        <f t="shared" si="129"/>
        <v>500</v>
      </c>
      <c r="M594" s="155">
        <f t="shared" si="125"/>
        <v>100</v>
      </c>
    </row>
    <row r="595" spans="1:13" ht="34.5" customHeight="1">
      <c r="A595" s="162"/>
      <c r="B595" s="162"/>
      <c r="C595" s="162"/>
      <c r="D595" s="102" t="s">
        <v>31</v>
      </c>
      <c r="E595" s="102"/>
      <c r="F595" s="150" t="s">
        <v>352</v>
      </c>
      <c r="G595" s="107">
        <f t="shared" si="130"/>
        <v>500</v>
      </c>
      <c r="H595" s="108">
        <f t="shared" si="130"/>
        <v>0</v>
      </c>
      <c r="I595" s="107">
        <f t="shared" si="128"/>
        <v>500</v>
      </c>
      <c r="J595" s="107">
        <f t="shared" si="130"/>
        <v>500</v>
      </c>
      <c r="K595" s="108">
        <f t="shared" si="130"/>
        <v>0</v>
      </c>
      <c r="L595" s="107">
        <f t="shared" si="129"/>
        <v>500</v>
      </c>
      <c r="M595" s="155">
        <f t="shared" si="125"/>
        <v>100</v>
      </c>
    </row>
    <row r="596" spans="1:13" ht="18.75">
      <c r="A596" s="162"/>
      <c r="B596" s="162"/>
      <c r="C596" s="162"/>
      <c r="D596" s="102"/>
      <c r="E596" s="102" t="s">
        <v>153</v>
      </c>
      <c r="F596" s="150" t="s">
        <v>147</v>
      </c>
      <c r="G596" s="107">
        <f t="shared" si="130"/>
        <v>500</v>
      </c>
      <c r="H596" s="108">
        <f t="shared" si="130"/>
        <v>0</v>
      </c>
      <c r="I596" s="107">
        <f t="shared" si="128"/>
        <v>500</v>
      </c>
      <c r="J596" s="107">
        <f t="shared" si="130"/>
        <v>500</v>
      </c>
      <c r="K596" s="108">
        <f t="shared" si="130"/>
        <v>0</v>
      </c>
      <c r="L596" s="107">
        <f t="shared" si="129"/>
        <v>500</v>
      </c>
      <c r="M596" s="155">
        <f t="shared" si="125"/>
        <v>100</v>
      </c>
    </row>
    <row r="597" spans="1:13" ht="75">
      <c r="A597" s="162"/>
      <c r="B597" s="162"/>
      <c r="C597" s="162"/>
      <c r="D597" s="102"/>
      <c r="E597" s="102" t="s">
        <v>247</v>
      </c>
      <c r="F597" s="150" t="s">
        <v>16</v>
      </c>
      <c r="G597" s="107">
        <v>500</v>
      </c>
      <c r="H597" s="112"/>
      <c r="I597" s="107">
        <f t="shared" si="128"/>
        <v>500</v>
      </c>
      <c r="J597" s="107">
        <v>500</v>
      </c>
      <c r="K597" s="112"/>
      <c r="L597" s="107">
        <f t="shared" si="129"/>
        <v>500</v>
      </c>
      <c r="M597" s="155">
        <f t="shared" si="125"/>
        <v>100</v>
      </c>
    </row>
    <row r="598" spans="1:13" ht="37.5">
      <c r="A598" s="162"/>
      <c r="B598" s="162"/>
      <c r="C598" s="162"/>
      <c r="D598" s="102" t="s">
        <v>32</v>
      </c>
      <c r="E598" s="102"/>
      <c r="F598" s="150" t="s">
        <v>350</v>
      </c>
      <c r="G598" s="107">
        <f>G599+G602</f>
        <v>630</v>
      </c>
      <c r="H598" s="108">
        <f>H599</f>
        <v>0</v>
      </c>
      <c r="I598" s="107">
        <f t="shared" si="128"/>
        <v>630</v>
      </c>
      <c r="J598" s="107">
        <f>J599+J602</f>
        <v>630</v>
      </c>
      <c r="K598" s="108">
        <f>K599</f>
        <v>0</v>
      </c>
      <c r="L598" s="107">
        <f t="shared" si="129"/>
        <v>630</v>
      </c>
      <c r="M598" s="155">
        <f t="shared" si="125"/>
        <v>100</v>
      </c>
    </row>
    <row r="599" spans="1:13" ht="18.75">
      <c r="A599" s="162"/>
      <c r="B599" s="162"/>
      <c r="C599" s="162"/>
      <c r="D599" s="102" t="s">
        <v>33</v>
      </c>
      <c r="E599" s="102"/>
      <c r="F599" s="150" t="s">
        <v>806</v>
      </c>
      <c r="G599" s="107">
        <f>G600</f>
        <v>350</v>
      </c>
      <c r="H599" s="112">
        <f>H600</f>
        <v>0</v>
      </c>
      <c r="I599" s="107">
        <f t="shared" si="128"/>
        <v>350</v>
      </c>
      <c r="J599" s="107">
        <f>J600</f>
        <v>350</v>
      </c>
      <c r="K599" s="112">
        <f>K600</f>
        <v>0</v>
      </c>
      <c r="L599" s="107">
        <f t="shared" si="129"/>
        <v>350</v>
      </c>
      <c r="M599" s="155">
        <f t="shared" si="125"/>
        <v>100</v>
      </c>
    </row>
    <row r="600" spans="1:13" ht="36" customHeight="1">
      <c r="A600" s="162"/>
      <c r="B600" s="162"/>
      <c r="C600" s="162"/>
      <c r="D600" s="102"/>
      <c r="E600" s="102" t="s">
        <v>143</v>
      </c>
      <c r="F600" s="150" t="s">
        <v>14</v>
      </c>
      <c r="G600" s="107">
        <f>G601</f>
        <v>350</v>
      </c>
      <c r="H600" s="107">
        <f>H601</f>
        <v>0</v>
      </c>
      <c r="I600" s="107">
        <f t="shared" si="128"/>
        <v>350</v>
      </c>
      <c r="J600" s="107">
        <f>J601</f>
        <v>350</v>
      </c>
      <c r="K600" s="107">
        <f>K601</f>
        <v>0</v>
      </c>
      <c r="L600" s="107">
        <f t="shared" si="129"/>
        <v>350</v>
      </c>
      <c r="M600" s="155">
        <f t="shared" si="125"/>
        <v>100</v>
      </c>
    </row>
    <row r="601" spans="1:13" ht="56.25">
      <c r="A601" s="162"/>
      <c r="B601" s="162"/>
      <c r="C601" s="162"/>
      <c r="D601" s="102"/>
      <c r="E601" s="102" t="s">
        <v>145</v>
      </c>
      <c r="F601" s="150" t="s">
        <v>814</v>
      </c>
      <c r="G601" s="107">
        <v>350</v>
      </c>
      <c r="H601" s="108">
        <v>0</v>
      </c>
      <c r="I601" s="107">
        <f t="shared" si="128"/>
        <v>350</v>
      </c>
      <c r="J601" s="107">
        <v>350</v>
      </c>
      <c r="K601" s="108">
        <v>0</v>
      </c>
      <c r="L601" s="107">
        <f t="shared" si="129"/>
        <v>350</v>
      </c>
      <c r="M601" s="155">
        <f t="shared" si="125"/>
        <v>100</v>
      </c>
    </row>
    <row r="602" spans="1:13" ht="56.25">
      <c r="A602" s="162"/>
      <c r="B602" s="162"/>
      <c r="C602" s="162"/>
      <c r="D602" s="102" t="s">
        <v>54</v>
      </c>
      <c r="E602" s="102"/>
      <c r="F602" s="150" t="s">
        <v>321</v>
      </c>
      <c r="G602" s="107">
        <f>G603</f>
        <v>280</v>
      </c>
      <c r="H602" s="108"/>
      <c r="I602" s="107">
        <f t="shared" si="128"/>
        <v>280</v>
      </c>
      <c r="J602" s="107">
        <f>J603</f>
        <v>280</v>
      </c>
      <c r="K602" s="108"/>
      <c r="L602" s="107">
        <f t="shared" si="129"/>
        <v>280</v>
      </c>
      <c r="M602" s="155">
        <f t="shared" si="125"/>
        <v>100</v>
      </c>
    </row>
    <row r="603" spans="1:13" ht="18.75">
      <c r="A603" s="162"/>
      <c r="B603" s="162"/>
      <c r="C603" s="162"/>
      <c r="D603" s="102"/>
      <c r="E603" s="102" t="s">
        <v>153</v>
      </c>
      <c r="F603" s="150" t="s">
        <v>147</v>
      </c>
      <c r="G603" s="107">
        <f>G604</f>
        <v>280</v>
      </c>
      <c r="H603" s="108">
        <f>H604</f>
        <v>0</v>
      </c>
      <c r="I603" s="107">
        <f t="shared" si="128"/>
        <v>280</v>
      </c>
      <c r="J603" s="107">
        <f>J604</f>
        <v>280</v>
      </c>
      <c r="K603" s="108">
        <f>K604</f>
        <v>0</v>
      </c>
      <c r="L603" s="107">
        <f t="shared" si="129"/>
        <v>280</v>
      </c>
      <c r="M603" s="155">
        <f t="shared" si="125"/>
        <v>100</v>
      </c>
    </row>
    <row r="604" spans="1:13" ht="75">
      <c r="A604" s="162"/>
      <c r="B604" s="162"/>
      <c r="C604" s="162"/>
      <c r="D604" s="102"/>
      <c r="E604" s="102" t="s">
        <v>247</v>
      </c>
      <c r="F604" s="150" t="s">
        <v>16</v>
      </c>
      <c r="G604" s="107">
        <v>280</v>
      </c>
      <c r="H604" s="112"/>
      <c r="I604" s="107">
        <f t="shared" si="128"/>
        <v>280</v>
      </c>
      <c r="J604" s="107">
        <v>280</v>
      </c>
      <c r="K604" s="112"/>
      <c r="L604" s="107">
        <f t="shared" si="129"/>
        <v>280</v>
      </c>
      <c r="M604" s="155">
        <f t="shared" si="125"/>
        <v>100</v>
      </c>
    </row>
    <row r="605" spans="1:13" ht="56.25">
      <c r="A605" s="162"/>
      <c r="B605" s="162"/>
      <c r="C605" s="162"/>
      <c r="D605" s="102" t="s">
        <v>464</v>
      </c>
      <c r="E605" s="102"/>
      <c r="F605" s="150" t="s">
        <v>468</v>
      </c>
      <c r="G605" s="107">
        <f>G606</f>
        <v>0</v>
      </c>
      <c r="H605" s="108">
        <f>H606+H621</f>
        <v>10515.5</v>
      </c>
      <c r="I605" s="107">
        <f>SUM(G605:H605)</f>
        <v>10515.5</v>
      </c>
      <c r="J605" s="107">
        <f>J606</f>
        <v>0</v>
      </c>
      <c r="K605" s="108">
        <f>K606+K621</f>
        <v>9980.07644</v>
      </c>
      <c r="L605" s="107">
        <f>SUM(J605:K605)</f>
        <v>9980.07644</v>
      </c>
      <c r="M605" s="155">
        <f t="shared" si="125"/>
        <v>94.90824440112216</v>
      </c>
    </row>
    <row r="606" spans="1:13" ht="18.75">
      <c r="A606" s="162"/>
      <c r="B606" s="162"/>
      <c r="C606" s="162"/>
      <c r="D606" s="102" t="s">
        <v>465</v>
      </c>
      <c r="E606" s="102"/>
      <c r="F606" s="150" t="s">
        <v>466</v>
      </c>
      <c r="G606" s="107">
        <f>G610+G613+G616</f>
        <v>0</v>
      </c>
      <c r="H606" s="108">
        <f>H610+H613+H616+H607</f>
        <v>9076.5</v>
      </c>
      <c r="I606" s="107">
        <f aca="true" t="shared" si="131" ref="I606:I615">SUM(G606:H606)</f>
        <v>9076.5</v>
      </c>
      <c r="J606" s="107">
        <f>J610+J613+J616</f>
        <v>0</v>
      </c>
      <c r="K606" s="108">
        <f>K610+K613+K616+K607</f>
        <v>9076.5</v>
      </c>
      <c r="L606" s="107">
        <f aca="true" t="shared" si="132" ref="L606:L615">SUM(J606:K606)</f>
        <v>9076.5</v>
      </c>
      <c r="M606" s="155">
        <f t="shared" si="125"/>
        <v>100</v>
      </c>
    </row>
    <row r="607" spans="1:13" ht="116.25" customHeight="1">
      <c r="A607" s="162"/>
      <c r="B607" s="162"/>
      <c r="C607" s="162"/>
      <c r="D607" s="102" t="s">
        <v>488</v>
      </c>
      <c r="E607" s="102"/>
      <c r="F607" s="198" t="s">
        <v>525</v>
      </c>
      <c r="G607" s="107">
        <f>G608</f>
        <v>0</v>
      </c>
      <c r="H607" s="108">
        <f>H608</f>
        <v>0</v>
      </c>
      <c r="I607" s="107">
        <f>SUM(G607:H607)</f>
        <v>0</v>
      </c>
      <c r="J607" s="107">
        <f>J608</f>
        <v>0</v>
      </c>
      <c r="K607" s="108">
        <f>K608</f>
        <v>0</v>
      </c>
      <c r="L607" s="107">
        <f>SUM(J607:K607)</f>
        <v>0</v>
      </c>
      <c r="M607" s="155" t="e">
        <f t="shared" si="125"/>
        <v>#DIV/0!</v>
      </c>
    </row>
    <row r="608" spans="1:13" ht="18.75">
      <c r="A608" s="162"/>
      <c r="B608" s="162"/>
      <c r="C608" s="162"/>
      <c r="D608" s="102"/>
      <c r="E608" s="102" t="s">
        <v>153</v>
      </c>
      <c r="F608" s="150" t="s">
        <v>147</v>
      </c>
      <c r="G608" s="107">
        <f>G609</f>
        <v>0</v>
      </c>
      <c r="H608" s="108">
        <f>H609</f>
        <v>0</v>
      </c>
      <c r="I608" s="107">
        <f>SUM(G608:H608)</f>
        <v>0</v>
      </c>
      <c r="J608" s="107">
        <f>J609</f>
        <v>0</v>
      </c>
      <c r="K608" s="108">
        <f>K609</f>
        <v>0</v>
      </c>
      <c r="L608" s="107">
        <f>SUM(J608:K608)</f>
        <v>0</v>
      </c>
      <c r="M608" s="155" t="e">
        <f t="shared" si="125"/>
        <v>#DIV/0!</v>
      </c>
    </row>
    <row r="609" spans="1:13" ht="75">
      <c r="A609" s="162"/>
      <c r="B609" s="162"/>
      <c r="C609" s="162"/>
      <c r="D609" s="102"/>
      <c r="E609" s="102" t="s">
        <v>247</v>
      </c>
      <c r="F609" s="150" t="s">
        <v>16</v>
      </c>
      <c r="G609" s="107"/>
      <c r="H609" s="112">
        <v>0</v>
      </c>
      <c r="I609" s="107">
        <f>SUM(G609:H609)</f>
        <v>0</v>
      </c>
      <c r="J609" s="107"/>
      <c r="K609" s="112">
        <v>0</v>
      </c>
      <c r="L609" s="107">
        <f>SUM(J609:K609)</f>
        <v>0</v>
      </c>
      <c r="M609" s="155" t="e">
        <f t="shared" si="125"/>
        <v>#DIV/0!</v>
      </c>
    </row>
    <row r="610" spans="1:13" ht="39" customHeight="1">
      <c r="A610" s="162"/>
      <c r="B610" s="162"/>
      <c r="C610" s="162"/>
      <c r="D610" s="102" t="s">
        <v>487</v>
      </c>
      <c r="E610" s="102"/>
      <c r="F610" s="150" t="s">
        <v>315</v>
      </c>
      <c r="G610" s="107">
        <f>G611</f>
        <v>0</v>
      </c>
      <c r="H610" s="108">
        <f>H611</f>
        <v>103</v>
      </c>
      <c r="I610" s="107">
        <f t="shared" si="131"/>
        <v>103</v>
      </c>
      <c r="J610" s="107">
        <f>J611</f>
        <v>0</v>
      </c>
      <c r="K610" s="108">
        <f>K611</f>
        <v>103</v>
      </c>
      <c r="L610" s="107">
        <f t="shared" si="132"/>
        <v>103</v>
      </c>
      <c r="M610" s="155">
        <f t="shared" si="125"/>
        <v>100</v>
      </c>
    </row>
    <row r="611" spans="1:13" ht="18.75">
      <c r="A611" s="162"/>
      <c r="B611" s="162"/>
      <c r="C611" s="162"/>
      <c r="D611" s="102"/>
      <c r="E611" s="102" t="s">
        <v>153</v>
      </c>
      <c r="F611" s="150" t="s">
        <v>147</v>
      </c>
      <c r="G611" s="107">
        <f>G612</f>
        <v>0</v>
      </c>
      <c r="H611" s="108">
        <f>H612</f>
        <v>103</v>
      </c>
      <c r="I611" s="107">
        <f t="shared" si="131"/>
        <v>103</v>
      </c>
      <c r="J611" s="107">
        <f>J612</f>
        <v>0</v>
      </c>
      <c r="K611" s="108">
        <f>K612</f>
        <v>103</v>
      </c>
      <c r="L611" s="107">
        <f t="shared" si="132"/>
        <v>103</v>
      </c>
      <c r="M611" s="155">
        <f t="shared" si="125"/>
        <v>100</v>
      </c>
    </row>
    <row r="612" spans="1:13" ht="75">
      <c r="A612" s="162"/>
      <c r="B612" s="162"/>
      <c r="C612" s="162"/>
      <c r="D612" s="102"/>
      <c r="E612" s="102" t="s">
        <v>247</v>
      </c>
      <c r="F612" s="150" t="s">
        <v>16</v>
      </c>
      <c r="G612" s="107"/>
      <c r="H612" s="112">
        <v>103</v>
      </c>
      <c r="I612" s="107">
        <f t="shared" si="131"/>
        <v>103</v>
      </c>
      <c r="J612" s="107"/>
      <c r="K612" s="112">
        <v>103</v>
      </c>
      <c r="L612" s="107">
        <f t="shared" si="132"/>
        <v>103</v>
      </c>
      <c r="M612" s="155">
        <f t="shared" si="125"/>
        <v>100</v>
      </c>
    </row>
    <row r="613" spans="1:13" ht="111" customHeight="1">
      <c r="A613" s="162"/>
      <c r="B613" s="162"/>
      <c r="C613" s="162"/>
      <c r="D613" s="102" t="s">
        <v>488</v>
      </c>
      <c r="E613" s="102"/>
      <c r="F613" s="150" t="s">
        <v>316</v>
      </c>
      <c r="G613" s="107">
        <f>G614</f>
        <v>0</v>
      </c>
      <c r="H613" s="108">
        <f>H614</f>
        <v>8379</v>
      </c>
      <c r="I613" s="107">
        <f t="shared" si="131"/>
        <v>8379</v>
      </c>
      <c r="J613" s="107">
        <f>J614</f>
        <v>0</v>
      </c>
      <c r="K613" s="108">
        <f>K614</f>
        <v>8379</v>
      </c>
      <c r="L613" s="107">
        <f t="shared" si="132"/>
        <v>8379</v>
      </c>
      <c r="M613" s="155">
        <f t="shared" si="125"/>
        <v>100</v>
      </c>
    </row>
    <row r="614" spans="1:13" ht="18.75">
      <c r="A614" s="162"/>
      <c r="B614" s="162"/>
      <c r="C614" s="162"/>
      <c r="D614" s="102"/>
      <c r="E614" s="102" t="s">
        <v>153</v>
      </c>
      <c r="F614" s="150" t="s">
        <v>147</v>
      </c>
      <c r="G614" s="107">
        <f>G615</f>
        <v>0</v>
      </c>
      <c r="H614" s="108">
        <f>H615</f>
        <v>8379</v>
      </c>
      <c r="I614" s="107">
        <f t="shared" si="131"/>
        <v>8379</v>
      </c>
      <c r="J614" s="107">
        <f>J615</f>
        <v>0</v>
      </c>
      <c r="K614" s="108">
        <f>K615</f>
        <v>8379</v>
      </c>
      <c r="L614" s="107">
        <f t="shared" si="132"/>
        <v>8379</v>
      </c>
      <c r="M614" s="155">
        <f t="shared" si="125"/>
        <v>100</v>
      </c>
    </row>
    <row r="615" spans="1:13" ht="75">
      <c r="A615" s="162"/>
      <c r="B615" s="162"/>
      <c r="C615" s="162"/>
      <c r="D615" s="102"/>
      <c r="E615" s="102" t="s">
        <v>247</v>
      </c>
      <c r="F615" s="150" t="s">
        <v>16</v>
      </c>
      <c r="G615" s="107"/>
      <c r="H615" s="112">
        <v>8379</v>
      </c>
      <c r="I615" s="107">
        <f t="shared" si="131"/>
        <v>8379</v>
      </c>
      <c r="J615" s="107"/>
      <c r="K615" s="112">
        <v>8379</v>
      </c>
      <c r="L615" s="107">
        <f t="shared" si="132"/>
        <v>8379</v>
      </c>
      <c r="M615" s="155">
        <f t="shared" si="125"/>
        <v>100</v>
      </c>
    </row>
    <row r="616" spans="1:13" ht="75">
      <c r="A616" s="162"/>
      <c r="B616" s="162"/>
      <c r="C616" s="162"/>
      <c r="D616" s="102" t="s">
        <v>489</v>
      </c>
      <c r="E616" s="102"/>
      <c r="F616" s="150" t="s">
        <v>317</v>
      </c>
      <c r="G616" s="107">
        <f>G617+G619</f>
        <v>0</v>
      </c>
      <c r="H616" s="108">
        <f>H617+H619</f>
        <v>594.5</v>
      </c>
      <c r="I616" s="107">
        <f>SUM(G616:H616)</f>
        <v>594.5</v>
      </c>
      <c r="J616" s="107">
        <f>J617+J619</f>
        <v>0</v>
      </c>
      <c r="K616" s="108">
        <f>K617+K619</f>
        <v>594.5</v>
      </c>
      <c r="L616" s="107">
        <f>SUM(J616:K616)</f>
        <v>594.5</v>
      </c>
      <c r="M616" s="155">
        <f t="shared" si="125"/>
        <v>100</v>
      </c>
    </row>
    <row r="617" spans="1:13" ht="112.5" customHeight="1">
      <c r="A617" s="162"/>
      <c r="B617" s="162"/>
      <c r="C617" s="162"/>
      <c r="D617" s="102"/>
      <c r="E617" s="102" t="s">
        <v>139</v>
      </c>
      <c r="F617" s="150" t="s">
        <v>899</v>
      </c>
      <c r="G617" s="107">
        <f>G618</f>
        <v>0</v>
      </c>
      <c r="H617" s="108">
        <f>H618</f>
        <v>551.84688</v>
      </c>
      <c r="I617" s="112">
        <f aca="true" t="shared" si="133" ref="I617:I624">G617+H617</f>
        <v>551.84688</v>
      </c>
      <c r="J617" s="107">
        <f>J618</f>
        <v>0</v>
      </c>
      <c r="K617" s="108">
        <f>K618</f>
        <v>551.84688</v>
      </c>
      <c r="L617" s="112">
        <f aca="true" t="shared" si="134" ref="L617:L624">J617+K617</f>
        <v>551.84688</v>
      </c>
      <c r="M617" s="155">
        <f t="shared" si="125"/>
        <v>100</v>
      </c>
    </row>
    <row r="618" spans="1:13" ht="56.25">
      <c r="A618" s="162"/>
      <c r="B618" s="162"/>
      <c r="C618" s="162"/>
      <c r="D618" s="102"/>
      <c r="E618" s="102" t="s">
        <v>141</v>
      </c>
      <c r="F618" s="150" t="s">
        <v>534</v>
      </c>
      <c r="G618" s="107"/>
      <c r="H618" s="112">
        <v>551.84688</v>
      </c>
      <c r="I618" s="112">
        <f t="shared" si="133"/>
        <v>551.84688</v>
      </c>
      <c r="J618" s="107"/>
      <c r="K618" s="112">
        <v>551.84688</v>
      </c>
      <c r="L618" s="112">
        <f t="shared" si="134"/>
        <v>551.84688</v>
      </c>
      <c r="M618" s="155">
        <f t="shared" si="125"/>
        <v>100</v>
      </c>
    </row>
    <row r="619" spans="1:13" ht="33" customHeight="1">
      <c r="A619" s="162"/>
      <c r="B619" s="162"/>
      <c r="C619" s="162"/>
      <c r="D619" s="102"/>
      <c r="E619" s="102" t="s">
        <v>143</v>
      </c>
      <c r="F619" s="150" t="s">
        <v>14</v>
      </c>
      <c r="G619" s="107">
        <f>G620</f>
        <v>0</v>
      </c>
      <c r="H619" s="108">
        <f>H620</f>
        <v>42.65312</v>
      </c>
      <c r="I619" s="112">
        <f t="shared" si="133"/>
        <v>42.65312</v>
      </c>
      <c r="J619" s="107">
        <f>J620</f>
        <v>0</v>
      </c>
      <c r="K619" s="108">
        <f>K620</f>
        <v>42.65312</v>
      </c>
      <c r="L619" s="112">
        <f t="shared" si="134"/>
        <v>42.65312</v>
      </c>
      <c r="M619" s="155">
        <f t="shared" si="125"/>
        <v>100</v>
      </c>
    </row>
    <row r="620" spans="1:13" ht="56.25">
      <c r="A620" s="162"/>
      <c r="B620" s="162"/>
      <c r="C620" s="162"/>
      <c r="D620" s="102"/>
      <c r="E620" s="102" t="s">
        <v>145</v>
      </c>
      <c r="F620" s="150" t="s">
        <v>814</v>
      </c>
      <c r="G620" s="107">
        <v>0</v>
      </c>
      <c r="H620" s="108">
        <v>42.65312</v>
      </c>
      <c r="I620" s="112">
        <f t="shared" si="133"/>
        <v>42.65312</v>
      </c>
      <c r="J620" s="107">
        <v>0</v>
      </c>
      <c r="K620" s="108">
        <v>42.65312</v>
      </c>
      <c r="L620" s="112">
        <f t="shared" si="134"/>
        <v>42.65312</v>
      </c>
      <c r="M620" s="155">
        <f aca="true" t="shared" si="135" ref="M620:M709">L620/I620*100</f>
        <v>100</v>
      </c>
    </row>
    <row r="621" spans="1:13" ht="18.75">
      <c r="A621" s="162"/>
      <c r="B621" s="162"/>
      <c r="C621" s="162"/>
      <c r="D621" s="102" t="s">
        <v>498</v>
      </c>
      <c r="E621" s="102"/>
      <c r="F621" s="150" t="s">
        <v>524</v>
      </c>
      <c r="G621" s="107"/>
      <c r="H621" s="108">
        <f>H622</f>
        <v>1439</v>
      </c>
      <c r="I621" s="112">
        <f t="shared" si="133"/>
        <v>1439</v>
      </c>
      <c r="J621" s="107"/>
      <c r="K621" s="108">
        <f>K622</f>
        <v>903.57644</v>
      </c>
      <c r="L621" s="112">
        <f t="shared" si="134"/>
        <v>903.57644</v>
      </c>
      <c r="M621" s="155">
        <f t="shared" si="135"/>
        <v>62.79196942321057</v>
      </c>
    </row>
    <row r="622" spans="1:13" ht="75">
      <c r="A622" s="162"/>
      <c r="B622" s="162"/>
      <c r="C622" s="162"/>
      <c r="D622" s="102" t="s">
        <v>523</v>
      </c>
      <c r="E622" s="102"/>
      <c r="F622" s="150" t="s">
        <v>847</v>
      </c>
      <c r="G622" s="107"/>
      <c r="H622" s="108">
        <f>H623</f>
        <v>1439</v>
      </c>
      <c r="I622" s="112">
        <f t="shared" si="133"/>
        <v>1439</v>
      </c>
      <c r="J622" s="107"/>
      <c r="K622" s="108">
        <f>K623</f>
        <v>903.57644</v>
      </c>
      <c r="L622" s="112">
        <f t="shared" si="134"/>
        <v>903.57644</v>
      </c>
      <c r="M622" s="155">
        <f t="shared" si="135"/>
        <v>62.79196942321057</v>
      </c>
    </row>
    <row r="623" spans="1:13" ht="18.75">
      <c r="A623" s="162"/>
      <c r="B623" s="162"/>
      <c r="C623" s="162"/>
      <c r="D623" s="102"/>
      <c r="E623" s="102" t="s">
        <v>153</v>
      </c>
      <c r="F623" s="150" t="s">
        <v>147</v>
      </c>
      <c r="G623" s="107"/>
      <c r="H623" s="108">
        <f>H624</f>
        <v>1439</v>
      </c>
      <c r="I623" s="112">
        <f t="shared" si="133"/>
        <v>1439</v>
      </c>
      <c r="J623" s="107"/>
      <c r="K623" s="108">
        <f>K624</f>
        <v>903.57644</v>
      </c>
      <c r="L623" s="112">
        <f t="shared" si="134"/>
        <v>903.57644</v>
      </c>
      <c r="M623" s="155">
        <f t="shared" si="135"/>
        <v>62.79196942321057</v>
      </c>
    </row>
    <row r="624" spans="1:13" ht="75">
      <c r="A624" s="162"/>
      <c r="B624" s="162"/>
      <c r="C624" s="162"/>
      <c r="D624" s="102"/>
      <c r="E624" s="102" t="s">
        <v>247</v>
      </c>
      <c r="F624" s="150" t="s">
        <v>16</v>
      </c>
      <c r="G624" s="107"/>
      <c r="H624" s="108">
        <v>1439</v>
      </c>
      <c r="I624" s="112">
        <f t="shared" si="133"/>
        <v>1439</v>
      </c>
      <c r="J624" s="107"/>
      <c r="K624" s="108">
        <v>903.57644</v>
      </c>
      <c r="L624" s="112">
        <f t="shared" si="134"/>
        <v>903.57644</v>
      </c>
      <c r="M624" s="155">
        <f t="shared" si="135"/>
        <v>62.79196942321057</v>
      </c>
    </row>
    <row r="625" spans="1:13" ht="72" customHeight="1">
      <c r="A625" s="193" t="s">
        <v>249</v>
      </c>
      <c r="B625" s="193"/>
      <c r="C625" s="193"/>
      <c r="D625" s="141"/>
      <c r="E625" s="141"/>
      <c r="F625" s="205" t="s">
        <v>901</v>
      </c>
      <c r="G625" s="106">
        <f>G626+G687+G707+G753+G652</f>
        <v>31454.94417</v>
      </c>
      <c r="H625" s="106">
        <f>H626+H687+H707+H753+H652</f>
        <v>64252.04145</v>
      </c>
      <c r="I625" s="106">
        <f aca="true" t="shared" si="136" ref="I625:I644">SUM(G625:H625)</f>
        <v>95706.98561999999</v>
      </c>
      <c r="J625" s="106">
        <f>J626+J687+J707+J753+J652</f>
        <v>22712.04113</v>
      </c>
      <c r="K625" s="106">
        <f>K626+K687+K707+K753+K652</f>
        <v>31300.214699999997</v>
      </c>
      <c r="L625" s="106">
        <f aca="true" t="shared" si="137" ref="L625:L644">SUM(J625:K625)</f>
        <v>54012.255829999995</v>
      </c>
      <c r="M625" s="194">
        <f t="shared" si="135"/>
        <v>56.43501932497704</v>
      </c>
    </row>
    <row r="626" spans="1:13" ht="18.75">
      <c r="A626" s="162"/>
      <c r="B626" s="162" t="s">
        <v>136</v>
      </c>
      <c r="C626" s="162"/>
      <c r="D626" s="102"/>
      <c r="E626" s="102"/>
      <c r="F626" s="206" t="s">
        <v>137</v>
      </c>
      <c r="G626" s="107">
        <f>G631+G627</f>
        <v>3095.10653</v>
      </c>
      <c r="H626" s="107">
        <f>H631+H627</f>
        <v>388.14017</v>
      </c>
      <c r="I626" s="107">
        <f t="shared" si="136"/>
        <v>3483.2467</v>
      </c>
      <c r="J626" s="107">
        <f>J631+J627</f>
        <v>3046.27929</v>
      </c>
      <c r="K626" s="107">
        <f>K631+K627</f>
        <v>388.14017</v>
      </c>
      <c r="L626" s="107">
        <f t="shared" si="137"/>
        <v>3434.41946</v>
      </c>
      <c r="M626" s="155">
        <f t="shared" si="135"/>
        <v>98.5982261893767</v>
      </c>
    </row>
    <row r="627" spans="1:13" ht="112.5">
      <c r="A627" s="162"/>
      <c r="B627" s="162"/>
      <c r="C627" s="162" t="s">
        <v>177</v>
      </c>
      <c r="D627" s="102"/>
      <c r="E627" s="102"/>
      <c r="F627" s="150" t="s">
        <v>828</v>
      </c>
      <c r="G627" s="107">
        <f>G628</f>
        <v>0</v>
      </c>
      <c r="H627" s="107">
        <f>H628</f>
        <v>388.14017</v>
      </c>
      <c r="I627" s="107">
        <f>SUM(G627:H627)</f>
        <v>388.14017</v>
      </c>
      <c r="J627" s="107">
        <f>J628</f>
        <v>0</v>
      </c>
      <c r="K627" s="107">
        <f>K628</f>
        <v>388.14017</v>
      </c>
      <c r="L627" s="107">
        <f>SUM(J627:K627)</f>
        <v>388.14017</v>
      </c>
      <c r="M627" s="155">
        <f t="shared" si="135"/>
        <v>100</v>
      </c>
    </row>
    <row r="628" spans="1:13" ht="37.5">
      <c r="A628" s="162"/>
      <c r="B628" s="162"/>
      <c r="C628" s="162"/>
      <c r="D628" s="102" t="s">
        <v>798</v>
      </c>
      <c r="E628" s="102"/>
      <c r="F628" s="150" t="s">
        <v>802</v>
      </c>
      <c r="G628" s="107">
        <f aca="true" t="shared" si="138" ref="G628:K629">G629</f>
        <v>0</v>
      </c>
      <c r="H628" s="107">
        <f t="shared" si="138"/>
        <v>388.14017</v>
      </c>
      <c r="I628" s="112">
        <f>G628+H628</f>
        <v>388.14017</v>
      </c>
      <c r="J628" s="107">
        <f t="shared" si="138"/>
        <v>0</v>
      </c>
      <c r="K628" s="107">
        <f t="shared" si="138"/>
        <v>388.14017</v>
      </c>
      <c r="L628" s="112">
        <f>J628+K628</f>
        <v>388.14017</v>
      </c>
      <c r="M628" s="155">
        <f t="shared" si="135"/>
        <v>100</v>
      </c>
    </row>
    <row r="629" spans="1:13" ht="37.5" customHeight="1">
      <c r="A629" s="162"/>
      <c r="B629" s="162"/>
      <c r="C629" s="162"/>
      <c r="D629" s="102"/>
      <c r="E629" s="102" t="s">
        <v>143</v>
      </c>
      <c r="F629" s="150" t="s">
        <v>14</v>
      </c>
      <c r="G629" s="107">
        <f t="shared" si="138"/>
        <v>0</v>
      </c>
      <c r="H629" s="107">
        <f t="shared" si="138"/>
        <v>388.14017</v>
      </c>
      <c r="I629" s="112">
        <f>G629+H629</f>
        <v>388.14017</v>
      </c>
      <c r="J629" s="107">
        <f t="shared" si="138"/>
        <v>0</v>
      </c>
      <c r="K629" s="107">
        <f t="shared" si="138"/>
        <v>388.14017</v>
      </c>
      <c r="L629" s="112">
        <f>J629+K629</f>
        <v>388.14017</v>
      </c>
      <c r="M629" s="155">
        <f t="shared" si="135"/>
        <v>100</v>
      </c>
    </row>
    <row r="630" spans="1:13" ht="56.25">
      <c r="A630" s="162"/>
      <c r="B630" s="162"/>
      <c r="C630" s="162"/>
      <c r="D630" s="102"/>
      <c r="E630" s="102" t="s">
        <v>145</v>
      </c>
      <c r="F630" s="150" t="s">
        <v>814</v>
      </c>
      <c r="G630" s="107">
        <v>0</v>
      </c>
      <c r="H630" s="112">
        <v>388.14017</v>
      </c>
      <c r="I630" s="112">
        <f>G630+H630</f>
        <v>388.14017</v>
      </c>
      <c r="J630" s="107">
        <v>0</v>
      </c>
      <c r="K630" s="112">
        <v>388.14017</v>
      </c>
      <c r="L630" s="112">
        <f>J630+K630</f>
        <v>388.14017</v>
      </c>
      <c r="M630" s="155">
        <f t="shared" si="135"/>
        <v>100</v>
      </c>
    </row>
    <row r="631" spans="1:13" ht="18.75">
      <c r="A631" s="162"/>
      <c r="B631" s="162"/>
      <c r="C631" s="162" t="s">
        <v>154</v>
      </c>
      <c r="D631" s="102"/>
      <c r="E631" s="102"/>
      <c r="F631" s="206" t="s">
        <v>155</v>
      </c>
      <c r="G631" s="107">
        <f>G643+G632</f>
        <v>3095.10653</v>
      </c>
      <c r="H631" s="107">
        <f>H643+H632</f>
        <v>0</v>
      </c>
      <c r="I631" s="107">
        <f t="shared" si="136"/>
        <v>3095.10653</v>
      </c>
      <c r="J631" s="107">
        <f>J643+J632</f>
        <v>3046.27929</v>
      </c>
      <c r="K631" s="107">
        <f>K643+K632</f>
        <v>0</v>
      </c>
      <c r="L631" s="107">
        <f t="shared" si="137"/>
        <v>3046.27929</v>
      </c>
      <c r="M631" s="155">
        <f t="shared" si="135"/>
        <v>98.42243749845987</v>
      </c>
    </row>
    <row r="632" spans="1:13" ht="18.75">
      <c r="A632" s="162"/>
      <c r="B632" s="162"/>
      <c r="C632" s="162"/>
      <c r="D632" s="102" t="s">
        <v>495</v>
      </c>
      <c r="E632" s="102"/>
      <c r="F632" s="206" t="s">
        <v>496</v>
      </c>
      <c r="G632" s="107">
        <f aca="true" t="shared" si="139" ref="G632:K641">G633</f>
        <v>53.03653</v>
      </c>
      <c r="H632" s="107">
        <f t="shared" si="139"/>
        <v>0</v>
      </c>
      <c r="I632" s="107">
        <f t="shared" si="136"/>
        <v>53.03653</v>
      </c>
      <c r="J632" s="107">
        <f t="shared" si="139"/>
        <v>7.77973</v>
      </c>
      <c r="K632" s="107">
        <f t="shared" si="139"/>
        <v>0</v>
      </c>
      <c r="L632" s="107">
        <f t="shared" si="137"/>
        <v>7.77973</v>
      </c>
      <c r="M632" s="155">
        <f t="shared" si="135"/>
        <v>14.668625568075438</v>
      </c>
    </row>
    <row r="633" spans="1:13" ht="37.5">
      <c r="A633" s="162"/>
      <c r="B633" s="162"/>
      <c r="C633" s="162"/>
      <c r="D633" s="102" t="s">
        <v>564</v>
      </c>
      <c r="E633" s="102"/>
      <c r="F633" s="206" t="s">
        <v>214</v>
      </c>
      <c r="G633" s="107">
        <f>G634+G637+G640</f>
        <v>53.03653</v>
      </c>
      <c r="H633" s="107">
        <f>H634+H637+H640</f>
        <v>0</v>
      </c>
      <c r="I633" s="107">
        <f t="shared" si="136"/>
        <v>53.03653</v>
      </c>
      <c r="J633" s="107">
        <f>J634+J637+J640</f>
        <v>7.77973</v>
      </c>
      <c r="K633" s="107">
        <f>K634+K637+K640</f>
        <v>0</v>
      </c>
      <c r="L633" s="107">
        <f t="shared" si="137"/>
        <v>7.77973</v>
      </c>
      <c r="M633" s="155">
        <f t="shared" si="135"/>
        <v>14.668625568075438</v>
      </c>
    </row>
    <row r="634" spans="1:13" ht="56.25">
      <c r="A634" s="162"/>
      <c r="B634" s="162"/>
      <c r="C634" s="162" t="s">
        <v>215</v>
      </c>
      <c r="D634" s="102" t="s">
        <v>565</v>
      </c>
      <c r="E634" s="102"/>
      <c r="F634" s="206" t="s">
        <v>885</v>
      </c>
      <c r="G634" s="107">
        <f t="shared" si="139"/>
        <v>28.0198</v>
      </c>
      <c r="H634" s="107">
        <f t="shared" si="139"/>
        <v>0</v>
      </c>
      <c r="I634" s="107">
        <f t="shared" si="136"/>
        <v>28.0198</v>
      </c>
      <c r="J634" s="107">
        <f t="shared" si="139"/>
        <v>0</v>
      </c>
      <c r="K634" s="107">
        <f t="shared" si="139"/>
        <v>0</v>
      </c>
      <c r="L634" s="107">
        <f t="shared" si="137"/>
        <v>0</v>
      </c>
      <c r="M634" s="155">
        <f t="shared" si="135"/>
        <v>0</v>
      </c>
    </row>
    <row r="635" spans="1:13" ht="36" customHeight="1">
      <c r="A635" s="162"/>
      <c r="B635" s="162"/>
      <c r="C635" s="162"/>
      <c r="D635" s="102"/>
      <c r="E635" s="102" t="s">
        <v>143</v>
      </c>
      <c r="F635" s="150" t="s">
        <v>14</v>
      </c>
      <c r="G635" s="107">
        <f t="shared" si="139"/>
        <v>28.0198</v>
      </c>
      <c r="H635" s="107">
        <f t="shared" si="139"/>
        <v>0</v>
      </c>
      <c r="I635" s="107">
        <f t="shared" si="136"/>
        <v>28.0198</v>
      </c>
      <c r="J635" s="107">
        <f t="shared" si="139"/>
        <v>0</v>
      </c>
      <c r="K635" s="107">
        <f t="shared" si="139"/>
        <v>0</v>
      </c>
      <c r="L635" s="107">
        <f t="shared" si="137"/>
        <v>0</v>
      </c>
      <c r="M635" s="155">
        <f t="shared" si="135"/>
        <v>0</v>
      </c>
    </row>
    <row r="636" spans="1:13" ht="56.25">
      <c r="A636" s="162"/>
      <c r="B636" s="162"/>
      <c r="C636" s="162"/>
      <c r="D636" s="102"/>
      <c r="E636" s="102" t="s">
        <v>145</v>
      </c>
      <c r="F636" s="150" t="s">
        <v>814</v>
      </c>
      <c r="G636" s="107">
        <v>28.0198</v>
      </c>
      <c r="H636" s="108">
        <v>0</v>
      </c>
      <c r="I636" s="107">
        <f t="shared" si="136"/>
        <v>28.0198</v>
      </c>
      <c r="J636" s="107">
        <v>0</v>
      </c>
      <c r="K636" s="108">
        <v>0</v>
      </c>
      <c r="L636" s="107">
        <f t="shared" si="137"/>
        <v>0</v>
      </c>
      <c r="M636" s="155">
        <f t="shared" si="135"/>
        <v>0</v>
      </c>
    </row>
    <row r="637" spans="1:13" ht="56.25">
      <c r="A637" s="162"/>
      <c r="B637" s="162"/>
      <c r="C637" s="162"/>
      <c r="D637" s="102" t="s">
        <v>566</v>
      </c>
      <c r="E637" s="102"/>
      <c r="F637" s="206" t="s">
        <v>567</v>
      </c>
      <c r="G637" s="107">
        <f t="shared" si="139"/>
        <v>3.89573</v>
      </c>
      <c r="H637" s="107">
        <f t="shared" si="139"/>
        <v>0</v>
      </c>
      <c r="I637" s="107">
        <f aca="true" t="shared" si="140" ref="I637:I642">SUM(G637:H637)</f>
        <v>3.89573</v>
      </c>
      <c r="J637" s="107">
        <f t="shared" si="139"/>
        <v>3.89573</v>
      </c>
      <c r="K637" s="107">
        <f t="shared" si="139"/>
        <v>0</v>
      </c>
      <c r="L637" s="107">
        <f aca="true" t="shared" si="141" ref="L637:L642">SUM(J637:K637)</f>
        <v>3.89573</v>
      </c>
      <c r="M637" s="155">
        <f aca="true" t="shared" si="142" ref="M637:M642">L637/I637*100</f>
        <v>100</v>
      </c>
    </row>
    <row r="638" spans="1:13" ht="37.5" customHeight="1">
      <c r="A638" s="162"/>
      <c r="B638" s="162"/>
      <c r="C638" s="162"/>
      <c r="D638" s="102"/>
      <c r="E638" s="102" t="s">
        <v>143</v>
      </c>
      <c r="F638" s="150" t="s">
        <v>14</v>
      </c>
      <c r="G638" s="107">
        <f t="shared" si="139"/>
        <v>3.89573</v>
      </c>
      <c r="H638" s="107">
        <f t="shared" si="139"/>
        <v>0</v>
      </c>
      <c r="I638" s="107">
        <f t="shared" si="140"/>
        <v>3.89573</v>
      </c>
      <c r="J638" s="107">
        <f t="shared" si="139"/>
        <v>3.89573</v>
      </c>
      <c r="K638" s="107">
        <f t="shared" si="139"/>
        <v>0</v>
      </c>
      <c r="L638" s="107">
        <f t="shared" si="141"/>
        <v>3.89573</v>
      </c>
      <c r="M638" s="155">
        <f t="shared" si="142"/>
        <v>100</v>
      </c>
    </row>
    <row r="639" spans="1:13" ht="56.25">
      <c r="A639" s="162"/>
      <c r="B639" s="162"/>
      <c r="C639" s="162"/>
      <c r="D639" s="102"/>
      <c r="E639" s="102" t="s">
        <v>145</v>
      </c>
      <c r="F639" s="150" t="s">
        <v>814</v>
      </c>
      <c r="G639" s="107">
        <v>3.89573</v>
      </c>
      <c r="H639" s="108">
        <v>0</v>
      </c>
      <c r="I639" s="107">
        <f t="shared" si="140"/>
        <v>3.89573</v>
      </c>
      <c r="J639" s="107">
        <v>3.89573</v>
      </c>
      <c r="K639" s="108">
        <v>0</v>
      </c>
      <c r="L639" s="107">
        <f t="shared" si="141"/>
        <v>3.89573</v>
      </c>
      <c r="M639" s="155">
        <f t="shared" si="142"/>
        <v>100</v>
      </c>
    </row>
    <row r="640" spans="1:13" ht="56.25">
      <c r="A640" s="162"/>
      <c r="B640" s="162"/>
      <c r="C640" s="162"/>
      <c r="D640" s="102" t="s">
        <v>568</v>
      </c>
      <c r="E640" s="102"/>
      <c r="F640" s="206" t="s">
        <v>569</v>
      </c>
      <c r="G640" s="107">
        <f t="shared" si="139"/>
        <v>21.121</v>
      </c>
      <c r="H640" s="107">
        <f t="shared" si="139"/>
        <v>0</v>
      </c>
      <c r="I640" s="107">
        <f t="shared" si="140"/>
        <v>21.121</v>
      </c>
      <c r="J640" s="107">
        <f t="shared" si="139"/>
        <v>3.884</v>
      </c>
      <c r="K640" s="107">
        <f t="shared" si="139"/>
        <v>0</v>
      </c>
      <c r="L640" s="107">
        <f t="shared" si="141"/>
        <v>3.884</v>
      </c>
      <c r="M640" s="155">
        <f t="shared" si="142"/>
        <v>18.389280810567683</v>
      </c>
    </row>
    <row r="641" spans="1:13" ht="36.75" customHeight="1">
      <c r="A641" s="162"/>
      <c r="B641" s="162"/>
      <c r="C641" s="162"/>
      <c r="D641" s="102"/>
      <c r="E641" s="102" t="s">
        <v>143</v>
      </c>
      <c r="F641" s="150" t="s">
        <v>14</v>
      </c>
      <c r="G641" s="107">
        <f t="shared" si="139"/>
        <v>21.121</v>
      </c>
      <c r="H641" s="107">
        <f t="shared" si="139"/>
        <v>0</v>
      </c>
      <c r="I641" s="107">
        <f t="shared" si="140"/>
        <v>21.121</v>
      </c>
      <c r="J641" s="107">
        <f t="shared" si="139"/>
        <v>3.884</v>
      </c>
      <c r="K641" s="107">
        <f t="shared" si="139"/>
        <v>0</v>
      </c>
      <c r="L641" s="107">
        <f t="shared" si="141"/>
        <v>3.884</v>
      </c>
      <c r="M641" s="155">
        <f t="shared" si="142"/>
        <v>18.389280810567683</v>
      </c>
    </row>
    <row r="642" spans="1:13" ht="56.25">
      <c r="A642" s="162"/>
      <c r="B642" s="162"/>
      <c r="C642" s="162"/>
      <c r="D642" s="102"/>
      <c r="E642" s="102" t="s">
        <v>145</v>
      </c>
      <c r="F642" s="150" t="s">
        <v>814</v>
      </c>
      <c r="G642" s="107">
        <v>21.121</v>
      </c>
      <c r="H642" s="108">
        <v>0</v>
      </c>
      <c r="I642" s="107">
        <f t="shared" si="140"/>
        <v>21.121</v>
      </c>
      <c r="J642" s="107">
        <v>3.884</v>
      </c>
      <c r="K642" s="108">
        <v>0</v>
      </c>
      <c r="L642" s="107">
        <f t="shared" si="141"/>
        <v>3.884</v>
      </c>
      <c r="M642" s="155">
        <f t="shared" si="142"/>
        <v>18.389280810567683</v>
      </c>
    </row>
    <row r="643" spans="1:13" ht="69" customHeight="1">
      <c r="A643" s="162"/>
      <c r="B643" s="162"/>
      <c r="C643" s="162"/>
      <c r="D643" s="102" t="s">
        <v>311</v>
      </c>
      <c r="E643" s="102"/>
      <c r="F643" s="150" t="s">
        <v>312</v>
      </c>
      <c r="G643" s="107">
        <f>G644</f>
        <v>3042.07</v>
      </c>
      <c r="H643" s="108">
        <f>H645+H647+H649</f>
        <v>0</v>
      </c>
      <c r="I643" s="107">
        <f t="shared" si="136"/>
        <v>3042.07</v>
      </c>
      <c r="J643" s="107">
        <f>J644</f>
        <v>3038.4995599999997</v>
      </c>
      <c r="K643" s="108">
        <f>K645+K647+K649</f>
        <v>0</v>
      </c>
      <c r="L643" s="107">
        <f t="shared" si="137"/>
        <v>3038.4995599999997</v>
      </c>
      <c r="M643" s="155">
        <f t="shared" si="135"/>
        <v>99.8826312346527</v>
      </c>
    </row>
    <row r="644" spans="1:13" ht="37.5">
      <c r="A644" s="162"/>
      <c r="B644" s="162"/>
      <c r="C644" s="162"/>
      <c r="D644" s="102" t="s">
        <v>313</v>
      </c>
      <c r="E644" s="102"/>
      <c r="F644" s="150" t="s">
        <v>304</v>
      </c>
      <c r="G644" s="107">
        <f>G645+G647+G649</f>
        <v>3042.07</v>
      </c>
      <c r="H644" s="108">
        <f>H645+H647+H649</f>
        <v>0</v>
      </c>
      <c r="I644" s="107">
        <f t="shared" si="136"/>
        <v>3042.07</v>
      </c>
      <c r="J644" s="107">
        <f>J645+J647+J649</f>
        <v>3038.4995599999997</v>
      </c>
      <c r="K644" s="108">
        <f>K645+K647+K649</f>
        <v>0</v>
      </c>
      <c r="L644" s="107">
        <f t="shared" si="137"/>
        <v>3038.4995599999997</v>
      </c>
      <c r="M644" s="155">
        <f t="shared" si="135"/>
        <v>99.8826312346527</v>
      </c>
    </row>
    <row r="645" spans="1:13" ht="108.75" customHeight="1">
      <c r="A645" s="162"/>
      <c r="B645" s="162"/>
      <c r="C645" s="162"/>
      <c r="D645" s="102"/>
      <c r="E645" s="102" t="s">
        <v>139</v>
      </c>
      <c r="F645" s="150" t="s">
        <v>899</v>
      </c>
      <c r="G645" s="107">
        <f>G646</f>
        <v>2652</v>
      </c>
      <c r="H645" s="108">
        <f>H646</f>
        <v>0</v>
      </c>
      <c r="I645" s="112">
        <f aca="true" t="shared" si="143" ref="I645:I651">G645+H645</f>
        <v>2652</v>
      </c>
      <c r="J645" s="107">
        <f>J646</f>
        <v>2652</v>
      </c>
      <c r="K645" s="108">
        <f>K646</f>
        <v>0</v>
      </c>
      <c r="L645" s="112">
        <f aca="true" t="shared" si="144" ref="L645:L651">J645+K645</f>
        <v>2652</v>
      </c>
      <c r="M645" s="155">
        <f t="shared" si="135"/>
        <v>100</v>
      </c>
    </row>
    <row r="646" spans="1:13" ht="33.75" customHeight="1">
      <c r="A646" s="162"/>
      <c r="B646" s="162"/>
      <c r="C646" s="162"/>
      <c r="D646" s="102"/>
      <c r="E646" s="102" t="s">
        <v>232</v>
      </c>
      <c r="F646" s="150" t="s">
        <v>233</v>
      </c>
      <c r="G646" s="107">
        <v>2652</v>
      </c>
      <c r="H646" s="112"/>
      <c r="I646" s="112">
        <f t="shared" si="143"/>
        <v>2652</v>
      </c>
      <c r="J646" s="107">
        <v>2652</v>
      </c>
      <c r="K646" s="112"/>
      <c r="L646" s="112">
        <f t="shared" si="144"/>
        <v>2652</v>
      </c>
      <c r="M646" s="155">
        <f t="shared" si="135"/>
        <v>100</v>
      </c>
    </row>
    <row r="647" spans="1:13" ht="36" customHeight="1">
      <c r="A647" s="162"/>
      <c r="B647" s="162"/>
      <c r="C647" s="162"/>
      <c r="D647" s="102"/>
      <c r="E647" s="102" t="s">
        <v>143</v>
      </c>
      <c r="F647" s="150" t="s">
        <v>14</v>
      </c>
      <c r="G647" s="107">
        <f>G648</f>
        <v>327.09158</v>
      </c>
      <c r="H647" s="108">
        <f>H648</f>
        <v>0</v>
      </c>
      <c r="I647" s="112">
        <f t="shared" si="143"/>
        <v>327.09158</v>
      </c>
      <c r="J647" s="107">
        <f>J648</f>
        <v>323.52114</v>
      </c>
      <c r="K647" s="108">
        <f>K648</f>
        <v>0</v>
      </c>
      <c r="L647" s="112">
        <f t="shared" si="144"/>
        <v>323.52114</v>
      </c>
      <c r="M647" s="155">
        <f t="shared" si="135"/>
        <v>98.90842803107313</v>
      </c>
    </row>
    <row r="648" spans="1:13" ht="56.25">
      <c r="A648" s="162"/>
      <c r="B648" s="162"/>
      <c r="C648" s="162"/>
      <c r="D648" s="102"/>
      <c r="E648" s="102" t="s">
        <v>145</v>
      </c>
      <c r="F648" s="150" t="s">
        <v>814</v>
      </c>
      <c r="G648" s="107">
        <v>327.09158</v>
      </c>
      <c r="H648" s="108">
        <v>0</v>
      </c>
      <c r="I648" s="112">
        <f t="shared" si="143"/>
        <v>327.09158</v>
      </c>
      <c r="J648" s="107">
        <v>323.52114</v>
      </c>
      <c r="K648" s="108">
        <v>0</v>
      </c>
      <c r="L648" s="112">
        <f t="shared" si="144"/>
        <v>323.52114</v>
      </c>
      <c r="M648" s="155">
        <f t="shared" si="135"/>
        <v>98.90842803107313</v>
      </c>
    </row>
    <row r="649" spans="1:13" ht="18.75">
      <c r="A649" s="162"/>
      <c r="B649" s="162"/>
      <c r="C649" s="162"/>
      <c r="D649" s="102"/>
      <c r="E649" s="102" t="s">
        <v>146</v>
      </c>
      <c r="F649" s="150" t="s">
        <v>147</v>
      </c>
      <c r="G649" s="107">
        <f>G651+G650</f>
        <v>62.97842</v>
      </c>
      <c r="H649" s="108">
        <f>H651</f>
        <v>0</v>
      </c>
      <c r="I649" s="112">
        <f t="shared" si="143"/>
        <v>62.97842</v>
      </c>
      <c r="J649" s="107">
        <f>J651+J650</f>
        <v>62.97842</v>
      </c>
      <c r="K649" s="108">
        <f>K651</f>
        <v>0</v>
      </c>
      <c r="L649" s="112">
        <f t="shared" si="144"/>
        <v>62.97842</v>
      </c>
      <c r="M649" s="155">
        <f t="shared" si="135"/>
        <v>100</v>
      </c>
    </row>
    <row r="650" spans="1:13" ht="18.75">
      <c r="A650" s="162"/>
      <c r="B650" s="162"/>
      <c r="C650" s="162"/>
      <c r="D650" s="102"/>
      <c r="E650" s="102" t="s">
        <v>93</v>
      </c>
      <c r="F650" s="150" t="s">
        <v>85</v>
      </c>
      <c r="G650" s="107">
        <v>2</v>
      </c>
      <c r="H650" s="108"/>
      <c r="I650" s="112">
        <f t="shared" si="143"/>
        <v>2</v>
      </c>
      <c r="J650" s="107">
        <v>2</v>
      </c>
      <c r="K650" s="108"/>
      <c r="L650" s="112">
        <f t="shared" si="144"/>
        <v>2</v>
      </c>
      <c r="M650" s="155">
        <f t="shared" si="135"/>
        <v>100</v>
      </c>
    </row>
    <row r="651" spans="1:13" ht="18.75" customHeight="1">
      <c r="A651" s="162"/>
      <c r="B651" s="162"/>
      <c r="C651" s="162"/>
      <c r="D651" s="102"/>
      <c r="E651" s="102" t="s">
        <v>148</v>
      </c>
      <c r="F651" s="150" t="s">
        <v>17</v>
      </c>
      <c r="G651" s="107">
        <v>60.97842</v>
      </c>
      <c r="H651" s="112">
        <v>0</v>
      </c>
      <c r="I651" s="112">
        <f t="shared" si="143"/>
        <v>60.97842</v>
      </c>
      <c r="J651" s="107">
        <v>60.97842</v>
      </c>
      <c r="K651" s="112">
        <v>0</v>
      </c>
      <c r="L651" s="112">
        <f t="shared" si="144"/>
        <v>60.97842</v>
      </c>
      <c r="M651" s="155">
        <f t="shared" si="135"/>
        <v>100</v>
      </c>
    </row>
    <row r="652" spans="1:13" ht="18.75">
      <c r="A652" s="162"/>
      <c r="B652" s="162" t="s">
        <v>177</v>
      </c>
      <c r="C652" s="162"/>
      <c r="D652" s="102"/>
      <c r="E652" s="102"/>
      <c r="F652" s="150" t="s">
        <v>178</v>
      </c>
      <c r="G652" s="107">
        <f>G653+G677</f>
        <v>3861.10696</v>
      </c>
      <c r="H652" s="107">
        <f>H653+H677</f>
        <v>8066.18464</v>
      </c>
      <c r="I652" s="112">
        <f aca="true" t="shared" si="145" ref="I652:I686">G652+H652</f>
        <v>11927.2916</v>
      </c>
      <c r="J652" s="107">
        <f>J653+J677</f>
        <v>3861.10696</v>
      </c>
      <c r="K652" s="107">
        <f>K653+K677</f>
        <v>5736.609649999999</v>
      </c>
      <c r="L652" s="112">
        <f aca="true" t="shared" si="146" ref="L652:L686">J652+K652</f>
        <v>9597.71661</v>
      </c>
      <c r="M652" s="155">
        <f t="shared" si="135"/>
        <v>80.46853327540009</v>
      </c>
    </row>
    <row r="653" spans="1:13" ht="18" customHeight="1">
      <c r="A653" s="162"/>
      <c r="B653" s="162"/>
      <c r="C653" s="162" t="s">
        <v>179</v>
      </c>
      <c r="D653" s="102"/>
      <c r="E653" s="102"/>
      <c r="F653" s="150" t="s">
        <v>258</v>
      </c>
      <c r="G653" s="107">
        <f>G673+G654+G668</f>
        <v>3836.20696</v>
      </c>
      <c r="H653" s="107">
        <f>+H673+H654</f>
        <v>7846.734640000001</v>
      </c>
      <c r="I653" s="112">
        <f t="shared" si="145"/>
        <v>11682.9416</v>
      </c>
      <c r="J653" s="107">
        <f>J673+J654+J668</f>
        <v>3836.20696</v>
      </c>
      <c r="K653" s="107">
        <f>+K673+K654</f>
        <v>5517.15965</v>
      </c>
      <c r="L653" s="112">
        <f t="shared" si="146"/>
        <v>9353.36661</v>
      </c>
      <c r="M653" s="155">
        <f t="shared" si="135"/>
        <v>80.06003051491757</v>
      </c>
    </row>
    <row r="654" spans="1:13" ht="56.25">
      <c r="A654" s="162"/>
      <c r="B654" s="162"/>
      <c r="C654" s="162"/>
      <c r="D654" s="102" t="s">
        <v>464</v>
      </c>
      <c r="E654" s="102"/>
      <c r="F654" s="150" t="s">
        <v>468</v>
      </c>
      <c r="G654" s="107">
        <f>G655</f>
        <v>0</v>
      </c>
      <c r="H654" s="108">
        <f>H655</f>
        <v>7846.734640000001</v>
      </c>
      <c r="I654" s="107">
        <f>SUM(G654:H654)</f>
        <v>7846.734640000001</v>
      </c>
      <c r="J654" s="107">
        <f>J655</f>
        <v>0</v>
      </c>
      <c r="K654" s="108">
        <f>K655</f>
        <v>5517.15965</v>
      </c>
      <c r="L654" s="107">
        <f>SUM(J654:K654)</f>
        <v>5517.15965</v>
      </c>
      <c r="M654" s="155">
        <f t="shared" si="135"/>
        <v>70.31153598434928</v>
      </c>
    </row>
    <row r="655" spans="1:13" ht="18.75">
      <c r="A655" s="162"/>
      <c r="B655" s="162"/>
      <c r="C655" s="162"/>
      <c r="D655" s="102" t="s">
        <v>465</v>
      </c>
      <c r="E655" s="102"/>
      <c r="F655" s="150" t="s">
        <v>466</v>
      </c>
      <c r="G655" s="107">
        <f>G659+G662+G665</f>
        <v>0</v>
      </c>
      <c r="H655" s="108">
        <f>H659+H662+H665+H656</f>
        <v>7846.734640000001</v>
      </c>
      <c r="I655" s="107">
        <f>SUM(G655:H655)</f>
        <v>7846.734640000001</v>
      </c>
      <c r="J655" s="107">
        <f>J659+J662+J665</f>
        <v>0</v>
      </c>
      <c r="K655" s="108">
        <f>K659+K662+K665+K656</f>
        <v>5517.15965</v>
      </c>
      <c r="L655" s="107">
        <f>SUM(J655:K655)</f>
        <v>5517.15965</v>
      </c>
      <c r="M655" s="155">
        <f t="shared" si="135"/>
        <v>70.31153598434928</v>
      </c>
    </row>
    <row r="656" spans="1:13" ht="56.25" customHeight="1">
      <c r="A656" s="162"/>
      <c r="B656" s="162"/>
      <c r="C656" s="162"/>
      <c r="D656" s="102" t="s">
        <v>818</v>
      </c>
      <c r="E656" s="102"/>
      <c r="F656" s="150" t="s">
        <v>819</v>
      </c>
      <c r="G656" s="107">
        <f aca="true" t="shared" si="147" ref="G656:K657">G657</f>
        <v>0</v>
      </c>
      <c r="H656" s="107">
        <f t="shared" si="147"/>
        <v>2329.521</v>
      </c>
      <c r="I656" s="112">
        <f>G656+H656</f>
        <v>2329.521</v>
      </c>
      <c r="J656" s="107">
        <f t="shared" si="147"/>
        <v>0</v>
      </c>
      <c r="K656" s="107">
        <f t="shared" si="147"/>
        <v>0</v>
      </c>
      <c r="L656" s="112">
        <f>J656+K656</f>
        <v>0</v>
      </c>
      <c r="M656" s="155">
        <f>L656/I656*100</f>
        <v>0</v>
      </c>
    </row>
    <row r="657" spans="1:13" ht="35.25" customHeight="1">
      <c r="A657" s="162"/>
      <c r="B657" s="162"/>
      <c r="C657" s="162"/>
      <c r="D657" s="102"/>
      <c r="E657" s="102" t="s">
        <v>143</v>
      </c>
      <c r="F657" s="150" t="s">
        <v>14</v>
      </c>
      <c r="G657" s="107">
        <f t="shared" si="147"/>
        <v>0</v>
      </c>
      <c r="H657" s="107">
        <f t="shared" si="147"/>
        <v>2329.521</v>
      </c>
      <c r="I657" s="112">
        <f>G657+H657</f>
        <v>2329.521</v>
      </c>
      <c r="J657" s="107">
        <f t="shared" si="147"/>
        <v>0</v>
      </c>
      <c r="K657" s="107">
        <f t="shared" si="147"/>
        <v>0</v>
      </c>
      <c r="L657" s="112">
        <f>J657+K657</f>
        <v>0</v>
      </c>
      <c r="M657" s="155">
        <f>L657/I657*100</f>
        <v>0</v>
      </c>
    </row>
    <row r="658" spans="1:13" ht="56.25">
      <c r="A658" s="162"/>
      <c r="B658" s="162"/>
      <c r="C658" s="162"/>
      <c r="D658" s="102"/>
      <c r="E658" s="102" t="s">
        <v>145</v>
      </c>
      <c r="F658" s="150" t="s">
        <v>814</v>
      </c>
      <c r="G658" s="107">
        <v>0</v>
      </c>
      <c r="H658" s="112">
        <v>2329.521</v>
      </c>
      <c r="I658" s="112">
        <f>G658+H658</f>
        <v>2329.521</v>
      </c>
      <c r="J658" s="107">
        <v>0</v>
      </c>
      <c r="K658" s="112">
        <v>0</v>
      </c>
      <c r="L658" s="112">
        <f>J658+K658</f>
        <v>0</v>
      </c>
      <c r="M658" s="155">
        <f>L658/I658*100</f>
        <v>0</v>
      </c>
    </row>
    <row r="659" spans="1:13" ht="56.25">
      <c r="A659" s="162"/>
      <c r="B659" s="162"/>
      <c r="C659" s="162"/>
      <c r="D659" s="102" t="s">
        <v>804</v>
      </c>
      <c r="E659" s="102"/>
      <c r="F659" s="150" t="s">
        <v>805</v>
      </c>
      <c r="G659" s="107">
        <f aca="true" t="shared" si="148" ref="G659:K660">G660</f>
        <v>0</v>
      </c>
      <c r="H659" s="107">
        <f t="shared" si="148"/>
        <v>2059.62893</v>
      </c>
      <c r="I659" s="112">
        <f aca="true" t="shared" si="149" ref="I659:I667">G659+H659</f>
        <v>2059.62893</v>
      </c>
      <c r="J659" s="107">
        <f t="shared" si="148"/>
        <v>0</v>
      </c>
      <c r="K659" s="107">
        <f t="shared" si="148"/>
        <v>2059.57494</v>
      </c>
      <c r="L659" s="112">
        <f aca="true" t="shared" si="150" ref="L659:L667">J659+K659</f>
        <v>2059.57494</v>
      </c>
      <c r="M659" s="155">
        <f t="shared" si="135"/>
        <v>99.99737865402774</v>
      </c>
    </row>
    <row r="660" spans="1:13" ht="39.75" customHeight="1">
      <c r="A660" s="162"/>
      <c r="B660" s="162"/>
      <c r="C660" s="162"/>
      <c r="D660" s="102"/>
      <c r="E660" s="102" t="s">
        <v>143</v>
      </c>
      <c r="F660" s="150" t="s">
        <v>14</v>
      </c>
      <c r="G660" s="107">
        <f t="shared" si="148"/>
        <v>0</v>
      </c>
      <c r="H660" s="107">
        <f t="shared" si="148"/>
        <v>2059.62893</v>
      </c>
      <c r="I660" s="112">
        <f t="shared" si="149"/>
        <v>2059.62893</v>
      </c>
      <c r="J660" s="107">
        <f t="shared" si="148"/>
        <v>0</v>
      </c>
      <c r="K660" s="107">
        <f t="shared" si="148"/>
        <v>2059.57494</v>
      </c>
      <c r="L660" s="112">
        <f t="shared" si="150"/>
        <v>2059.57494</v>
      </c>
      <c r="M660" s="155">
        <f t="shared" si="135"/>
        <v>99.99737865402774</v>
      </c>
    </row>
    <row r="661" spans="1:13" ht="56.25">
      <c r="A661" s="162"/>
      <c r="B661" s="162"/>
      <c r="C661" s="162"/>
      <c r="D661" s="102"/>
      <c r="E661" s="102" t="s">
        <v>145</v>
      </c>
      <c r="F661" s="150" t="s">
        <v>814</v>
      </c>
      <c r="G661" s="107">
        <v>0</v>
      </c>
      <c r="H661" s="112">
        <v>2059.62893</v>
      </c>
      <c r="I661" s="112">
        <f t="shared" si="149"/>
        <v>2059.62893</v>
      </c>
      <c r="J661" s="107">
        <v>0</v>
      </c>
      <c r="K661" s="112">
        <v>2059.57494</v>
      </c>
      <c r="L661" s="112">
        <f t="shared" si="150"/>
        <v>2059.57494</v>
      </c>
      <c r="M661" s="155">
        <f t="shared" si="135"/>
        <v>99.99737865402774</v>
      </c>
    </row>
    <row r="662" spans="1:13" ht="56.25">
      <c r="A662" s="162"/>
      <c r="B662" s="162"/>
      <c r="C662" s="162"/>
      <c r="D662" s="102" t="s">
        <v>536</v>
      </c>
      <c r="E662" s="102"/>
      <c r="F662" s="150" t="s">
        <v>803</v>
      </c>
      <c r="G662" s="107">
        <f aca="true" t="shared" si="151" ref="G662:K663">G663</f>
        <v>0</v>
      </c>
      <c r="H662" s="107">
        <f t="shared" si="151"/>
        <v>3382.16471</v>
      </c>
      <c r="I662" s="112">
        <f t="shared" si="149"/>
        <v>3382.16471</v>
      </c>
      <c r="J662" s="107">
        <f t="shared" si="151"/>
        <v>0</v>
      </c>
      <c r="K662" s="107">
        <f t="shared" si="151"/>
        <v>3382.16471</v>
      </c>
      <c r="L662" s="112">
        <f t="shared" si="150"/>
        <v>3382.16471</v>
      </c>
      <c r="M662" s="155">
        <f t="shared" si="135"/>
        <v>100</v>
      </c>
    </row>
    <row r="663" spans="1:13" ht="35.25" customHeight="1">
      <c r="A663" s="162"/>
      <c r="B663" s="162"/>
      <c r="C663" s="162"/>
      <c r="D663" s="102"/>
      <c r="E663" s="102" t="s">
        <v>143</v>
      </c>
      <c r="F663" s="150" t="s">
        <v>14</v>
      </c>
      <c r="G663" s="107">
        <f t="shared" si="151"/>
        <v>0</v>
      </c>
      <c r="H663" s="107">
        <f t="shared" si="151"/>
        <v>3382.16471</v>
      </c>
      <c r="I663" s="112">
        <f t="shared" si="149"/>
        <v>3382.16471</v>
      </c>
      <c r="J663" s="107">
        <f t="shared" si="151"/>
        <v>0</v>
      </c>
      <c r="K663" s="107">
        <f t="shared" si="151"/>
        <v>3382.16471</v>
      </c>
      <c r="L663" s="112">
        <f t="shared" si="150"/>
        <v>3382.16471</v>
      </c>
      <c r="M663" s="155">
        <f t="shared" si="135"/>
        <v>100</v>
      </c>
    </row>
    <row r="664" spans="1:13" ht="56.25">
      <c r="A664" s="162"/>
      <c r="B664" s="162"/>
      <c r="C664" s="162"/>
      <c r="D664" s="102"/>
      <c r="E664" s="102" t="s">
        <v>145</v>
      </c>
      <c r="F664" s="150" t="s">
        <v>814</v>
      </c>
      <c r="G664" s="107">
        <v>0</v>
      </c>
      <c r="H664" s="112">
        <v>3382.16471</v>
      </c>
      <c r="I664" s="112">
        <f t="shared" si="149"/>
        <v>3382.16471</v>
      </c>
      <c r="J664" s="107">
        <v>0</v>
      </c>
      <c r="K664" s="112">
        <v>3382.16471</v>
      </c>
      <c r="L664" s="112">
        <f t="shared" si="150"/>
        <v>3382.16471</v>
      </c>
      <c r="M664" s="155">
        <f t="shared" si="135"/>
        <v>100</v>
      </c>
    </row>
    <row r="665" spans="1:13" ht="37.5">
      <c r="A665" s="162"/>
      <c r="B665" s="162"/>
      <c r="C665" s="162"/>
      <c r="D665" s="102" t="s">
        <v>873</v>
      </c>
      <c r="E665" s="102"/>
      <c r="F665" s="150" t="s">
        <v>802</v>
      </c>
      <c r="G665" s="107">
        <f aca="true" t="shared" si="152" ref="G665:K666">G666</f>
        <v>0</v>
      </c>
      <c r="H665" s="107">
        <f t="shared" si="152"/>
        <v>75.42</v>
      </c>
      <c r="I665" s="112">
        <f t="shared" si="149"/>
        <v>75.42</v>
      </c>
      <c r="J665" s="107">
        <f t="shared" si="152"/>
        <v>0</v>
      </c>
      <c r="K665" s="107">
        <f t="shared" si="152"/>
        <v>75.42</v>
      </c>
      <c r="L665" s="112">
        <f t="shared" si="150"/>
        <v>75.42</v>
      </c>
      <c r="M665" s="155">
        <f t="shared" si="135"/>
        <v>100</v>
      </c>
    </row>
    <row r="666" spans="1:13" ht="32.25" customHeight="1">
      <c r="A666" s="162"/>
      <c r="B666" s="162"/>
      <c r="C666" s="162"/>
      <c r="D666" s="102"/>
      <c r="E666" s="102" t="s">
        <v>143</v>
      </c>
      <c r="F666" s="150" t="s">
        <v>14</v>
      </c>
      <c r="G666" s="107">
        <f t="shared" si="152"/>
        <v>0</v>
      </c>
      <c r="H666" s="107">
        <f t="shared" si="152"/>
        <v>75.42</v>
      </c>
      <c r="I666" s="112">
        <f t="shared" si="149"/>
        <v>75.42</v>
      </c>
      <c r="J666" s="107">
        <f t="shared" si="152"/>
        <v>0</v>
      </c>
      <c r="K666" s="107">
        <f t="shared" si="152"/>
        <v>75.42</v>
      </c>
      <c r="L666" s="112">
        <f t="shared" si="150"/>
        <v>75.42</v>
      </c>
      <c r="M666" s="155">
        <f t="shared" si="135"/>
        <v>100</v>
      </c>
    </row>
    <row r="667" spans="1:13" ht="56.25">
      <c r="A667" s="162"/>
      <c r="B667" s="162"/>
      <c r="C667" s="162"/>
      <c r="D667" s="102"/>
      <c r="E667" s="102" t="s">
        <v>145</v>
      </c>
      <c r="F667" s="150" t="s">
        <v>814</v>
      </c>
      <c r="G667" s="107">
        <v>0</v>
      </c>
      <c r="H667" s="112">
        <v>75.42</v>
      </c>
      <c r="I667" s="112">
        <f t="shared" si="149"/>
        <v>75.42</v>
      </c>
      <c r="J667" s="107">
        <v>0</v>
      </c>
      <c r="K667" s="112">
        <v>75.42</v>
      </c>
      <c r="L667" s="112">
        <f t="shared" si="150"/>
        <v>75.42</v>
      </c>
      <c r="M667" s="155">
        <f t="shared" si="135"/>
        <v>100</v>
      </c>
    </row>
    <row r="668" spans="1:13" ht="18.75">
      <c r="A668" s="162"/>
      <c r="B668" s="162"/>
      <c r="C668" s="162"/>
      <c r="D668" s="102" t="s">
        <v>495</v>
      </c>
      <c r="E668" s="102"/>
      <c r="F668" s="206" t="s">
        <v>496</v>
      </c>
      <c r="G668" s="107">
        <f aca="true" t="shared" si="153" ref="G668:K671">G669</f>
        <v>36.76175</v>
      </c>
      <c r="H668" s="107">
        <f t="shared" si="153"/>
        <v>0</v>
      </c>
      <c r="I668" s="112">
        <f t="shared" si="145"/>
        <v>36.76175</v>
      </c>
      <c r="J668" s="107">
        <f t="shared" si="153"/>
        <v>36.76175</v>
      </c>
      <c r="K668" s="107">
        <f t="shared" si="153"/>
        <v>0</v>
      </c>
      <c r="L668" s="112">
        <f t="shared" si="146"/>
        <v>36.76175</v>
      </c>
      <c r="M668" s="155">
        <f t="shared" si="135"/>
        <v>100</v>
      </c>
    </row>
    <row r="669" spans="1:13" ht="37.5">
      <c r="A669" s="162"/>
      <c r="B669" s="162"/>
      <c r="C669" s="162"/>
      <c r="D669" s="102" t="s">
        <v>217</v>
      </c>
      <c r="E669" s="102"/>
      <c r="F669" s="150" t="s">
        <v>216</v>
      </c>
      <c r="G669" s="107">
        <f t="shared" si="153"/>
        <v>36.76175</v>
      </c>
      <c r="H669" s="107">
        <f t="shared" si="153"/>
        <v>0</v>
      </c>
      <c r="I669" s="112">
        <f t="shared" si="145"/>
        <v>36.76175</v>
      </c>
      <c r="J669" s="107">
        <f t="shared" si="153"/>
        <v>36.76175</v>
      </c>
      <c r="K669" s="107">
        <f t="shared" si="153"/>
        <v>0</v>
      </c>
      <c r="L669" s="112">
        <f t="shared" si="146"/>
        <v>36.76175</v>
      </c>
      <c r="M669" s="155">
        <f t="shared" si="135"/>
        <v>100</v>
      </c>
    </row>
    <row r="670" spans="1:13" ht="56.25">
      <c r="A670" s="162"/>
      <c r="B670" s="162"/>
      <c r="C670" s="162"/>
      <c r="D670" s="102" t="s">
        <v>218</v>
      </c>
      <c r="E670" s="102"/>
      <c r="F670" s="150" t="s">
        <v>219</v>
      </c>
      <c r="G670" s="107">
        <f t="shared" si="153"/>
        <v>36.76175</v>
      </c>
      <c r="H670" s="107">
        <f t="shared" si="153"/>
        <v>0</v>
      </c>
      <c r="I670" s="112">
        <f t="shared" si="145"/>
        <v>36.76175</v>
      </c>
      <c r="J670" s="107">
        <f t="shared" si="153"/>
        <v>36.76175</v>
      </c>
      <c r="K670" s="107">
        <f t="shared" si="153"/>
        <v>0</v>
      </c>
      <c r="L670" s="112">
        <f t="shared" si="146"/>
        <v>36.76175</v>
      </c>
      <c r="M670" s="155">
        <f t="shared" si="135"/>
        <v>100</v>
      </c>
    </row>
    <row r="671" spans="1:13" ht="35.25" customHeight="1">
      <c r="A671" s="162"/>
      <c r="B671" s="162"/>
      <c r="C671" s="162"/>
      <c r="D671" s="102"/>
      <c r="E671" s="102" t="s">
        <v>143</v>
      </c>
      <c r="F671" s="150" t="s">
        <v>14</v>
      </c>
      <c r="G671" s="107">
        <f t="shared" si="153"/>
        <v>36.76175</v>
      </c>
      <c r="H671" s="107">
        <f t="shared" si="153"/>
        <v>0</v>
      </c>
      <c r="I671" s="112">
        <f t="shared" si="145"/>
        <v>36.76175</v>
      </c>
      <c r="J671" s="107">
        <f t="shared" si="153"/>
        <v>36.76175</v>
      </c>
      <c r="K671" s="107">
        <f t="shared" si="153"/>
        <v>0</v>
      </c>
      <c r="L671" s="112">
        <f t="shared" si="146"/>
        <v>36.76175</v>
      </c>
      <c r="M671" s="155">
        <f t="shared" si="135"/>
        <v>100</v>
      </c>
    </row>
    <row r="672" spans="1:13" ht="56.25">
      <c r="A672" s="162"/>
      <c r="B672" s="162"/>
      <c r="C672" s="162"/>
      <c r="D672" s="102"/>
      <c r="E672" s="102" t="s">
        <v>145</v>
      </c>
      <c r="F672" s="150" t="s">
        <v>814</v>
      </c>
      <c r="G672" s="107">
        <v>36.76175</v>
      </c>
      <c r="H672" s="112">
        <v>0</v>
      </c>
      <c r="I672" s="112">
        <f t="shared" si="145"/>
        <v>36.76175</v>
      </c>
      <c r="J672" s="107">
        <v>36.76175</v>
      </c>
      <c r="K672" s="112">
        <v>0</v>
      </c>
      <c r="L672" s="112">
        <f t="shared" si="146"/>
        <v>36.76175</v>
      </c>
      <c r="M672" s="155">
        <f t="shared" si="135"/>
        <v>100</v>
      </c>
    </row>
    <row r="673" spans="1:13" ht="37.5">
      <c r="A673" s="162"/>
      <c r="B673" s="162"/>
      <c r="C673" s="162"/>
      <c r="D673" s="102" t="s">
        <v>296</v>
      </c>
      <c r="E673" s="102"/>
      <c r="F673" s="150" t="s">
        <v>826</v>
      </c>
      <c r="G673" s="107">
        <f>G674</f>
        <v>3799.44521</v>
      </c>
      <c r="H673" s="107">
        <f>H674</f>
        <v>0</v>
      </c>
      <c r="I673" s="112">
        <f t="shared" si="145"/>
        <v>3799.44521</v>
      </c>
      <c r="J673" s="107">
        <f>J674</f>
        <v>3799.44521</v>
      </c>
      <c r="K673" s="107">
        <f>K674</f>
        <v>0</v>
      </c>
      <c r="L673" s="112">
        <f t="shared" si="146"/>
        <v>3799.44521</v>
      </c>
      <c r="M673" s="155">
        <f t="shared" si="135"/>
        <v>100</v>
      </c>
    </row>
    <row r="674" spans="1:13" ht="56.25">
      <c r="A674" s="162"/>
      <c r="B674" s="162"/>
      <c r="C674" s="162"/>
      <c r="D674" s="102" t="s">
        <v>300</v>
      </c>
      <c r="E674" s="102"/>
      <c r="F674" s="150" t="s">
        <v>827</v>
      </c>
      <c r="G674" s="107">
        <f aca="true" t="shared" si="154" ref="G674:K675">G675</f>
        <v>3799.44521</v>
      </c>
      <c r="H674" s="107">
        <f t="shared" si="154"/>
        <v>0</v>
      </c>
      <c r="I674" s="112">
        <f>G674+H674</f>
        <v>3799.44521</v>
      </c>
      <c r="J674" s="107">
        <f t="shared" si="154"/>
        <v>3799.44521</v>
      </c>
      <c r="K674" s="107">
        <f t="shared" si="154"/>
        <v>0</v>
      </c>
      <c r="L674" s="112">
        <f>J674+K674</f>
        <v>3799.44521</v>
      </c>
      <c r="M674" s="155">
        <f t="shared" si="135"/>
        <v>100</v>
      </c>
    </row>
    <row r="675" spans="1:13" ht="39" customHeight="1">
      <c r="A675" s="162"/>
      <c r="B675" s="162"/>
      <c r="C675" s="162"/>
      <c r="D675" s="102"/>
      <c r="E675" s="102" t="s">
        <v>143</v>
      </c>
      <c r="F675" s="150" t="s">
        <v>14</v>
      </c>
      <c r="G675" s="107">
        <f t="shared" si="154"/>
        <v>3799.44521</v>
      </c>
      <c r="H675" s="107">
        <f t="shared" si="154"/>
        <v>0</v>
      </c>
      <c r="I675" s="112">
        <f>G675+H675</f>
        <v>3799.44521</v>
      </c>
      <c r="J675" s="107">
        <f t="shared" si="154"/>
        <v>3799.44521</v>
      </c>
      <c r="K675" s="107">
        <f t="shared" si="154"/>
        <v>0</v>
      </c>
      <c r="L675" s="112">
        <f>J675+K675</f>
        <v>3799.44521</v>
      </c>
      <c r="M675" s="155">
        <f t="shared" si="135"/>
        <v>100</v>
      </c>
    </row>
    <row r="676" spans="1:13" ht="56.25">
      <c r="A676" s="162"/>
      <c r="B676" s="162"/>
      <c r="C676" s="162"/>
      <c r="D676" s="102"/>
      <c r="E676" s="102" t="s">
        <v>145</v>
      </c>
      <c r="F676" s="150" t="s">
        <v>814</v>
      </c>
      <c r="G676" s="107">
        <v>3799.44521</v>
      </c>
      <c r="H676" s="112">
        <v>0</v>
      </c>
      <c r="I676" s="112">
        <f>G676+H676</f>
        <v>3799.44521</v>
      </c>
      <c r="J676" s="107">
        <v>3799.44521</v>
      </c>
      <c r="K676" s="112">
        <v>0</v>
      </c>
      <c r="L676" s="112">
        <f>J676+K676</f>
        <v>3799.44521</v>
      </c>
      <c r="M676" s="155">
        <f t="shared" si="135"/>
        <v>100</v>
      </c>
    </row>
    <row r="677" spans="1:13" ht="37.5">
      <c r="A677" s="162"/>
      <c r="B677" s="162"/>
      <c r="C677" s="162" t="s">
        <v>196</v>
      </c>
      <c r="D677" s="102"/>
      <c r="E677" s="102"/>
      <c r="F677" s="150" t="s">
        <v>71</v>
      </c>
      <c r="G677" s="107">
        <f>G683</f>
        <v>24.9</v>
      </c>
      <c r="H677" s="107">
        <f>H678+H683</f>
        <v>219.45</v>
      </c>
      <c r="I677" s="112">
        <f t="shared" si="145"/>
        <v>244.35</v>
      </c>
      <c r="J677" s="107">
        <f>J683</f>
        <v>24.9</v>
      </c>
      <c r="K677" s="107">
        <f>K678+K683</f>
        <v>219.45</v>
      </c>
      <c r="L677" s="112">
        <f t="shared" si="146"/>
        <v>244.35</v>
      </c>
      <c r="M677" s="155">
        <f t="shared" si="135"/>
        <v>100</v>
      </c>
    </row>
    <row r="678" spans="1:13" ht="56.25">
      <c r="A678" s="162"/>
      <c r="B678" s="162"/>
      <c r="C678" s="162"/>
      <c r="D678" s="102" t="s">
        <v>464</v>
      </c>
      <c r="E678" s="102"/>
      <c r="F678" s="150" t="s">
        <v>468</v>
      </c>
      <c r="G678" s="107">
        <f aca="true" t="shared" si="155" ref="G678:H681">G679</f>
        <v>0</v>
      </c>
      <c r="H678" s="107">
        <f t="shared" si="155"/>
        <v>219.45</v>
      </c>
      <c r="I678" s="112">
        <f t="shared" si="145"/>
        <v>219.45</v>
      </c>
      <c r="J678" s="107">
        <f aca="true" t="shared" si="156" ref="J678:K681">J679</f>
        <v>0</v>
      </c>
      <c r="K678" s="107">
        <f t="shared" si="156"/>
        <v>219.45</v>
      </c>
      <c r="L678" s="112">
        <f t="shared" si="146"/>
        <v>219.45</v>
      </c>
      <c r="M678" s="155">
        <f t="shared" si="135"/>
        <v>100</v>
      </c>
    </row>
    <row r="679" spans="1:13" ht="18.75">
      <c r="A679" s="162"/>
      <c r="B679" s="162"/>
      <c r="C679" s="162"/>
      <c r="D679" s="102" t="s">
        <v>465</v>
      </c>
      <c r="E679" s="102"/>
      <c r="F679" s="150" t="s">
        <v>466</v>
      </c>
      <c r="G679" s="107">
        <f t="shared" si="155"/>
        <v>0</v>
      </c>
      <c r="H679" s="107">
        <f t="shared" si="155"/>
        <v>219.45</v>
      </c>
      <c r="I679" s="112">
        <f t="shared" si="145"/>
        <v>219.45</v>
      </c>
      <c r="J679" s="107">
        <f t="shared" si="156"/>
        <v>0</v>
      </c>
      <c r="K679" s="107">
        <f t="shared" si="156"/>
        <v>219.45</v>
      </c>
      <c r="L679" s="112">
        <f t="shared" si="146"/>
        <v>219.45</v>
      </c>
      <c r="M679" s="155">
        <f t="shared" si="135"/>
        <v>100</v>
      </c>
    </row>
    <row r="680" spans="1:13" ht="75">
      <c r="A680" s="162"/>
      <c r="B680" s="162"/>
      <c r="C680" s="162"/>
      <c r="D680" s="102" t="s">
        <v>818</v>
      </c>
      <c r="E680" s="102"/>
      <c r="F680" s="150" t="s">
        <v>819</v>
      </c>
      <c r="G680" s="107">
        <f t="shared" si="155"/>
        <v>0</v>
      </c>
      <c r="H680" s="107">
        <f t="shared" si="155"/>
        <v>219.45</v>
      </c>
      <c r="I680" s="112">
        <f t="shared" si="145"/>
        <v>219.45</v>
      </c>
      <c r="J680" s="107">
        <f t="shared" si="156"/>
        <v>0</v>
      </c>
      <c r="K680" s="107">
        <f t="shared" si="156"/>
        <v>219.45</v>
      </c>
      <c r="L680" s="112">
        <f t="shared" si="146"/>
        <v>219.45</v>
      </c>
      <c r="M680" s="155">
        <f t="shared" si="135"/>
        <v>100</v>
      </c>
    </row>
    <row r="681" spans="1:13" ht="35.25" customHeight="1">
      <c r="A681" s="162"/>
      <c r="B681" s="162"/>
      <c r="C681" s="162"/>
      <c r="D681" s="102"/>
      <c r="E681" s="102" t="s">
        <v>143</v>
      </c>
      <c r="F681" s="150" t="s">
        <v>14</v>
      </c>
      <c r="G681" s="107">
        <f t="shared" si="155"/>
        <v>0</v>
      </c>
      <c r="H681" s="107">
        <f t="shared" si="155"/>
        <v>219.45</v>
      </c>
      <c r="I681" s="112">
        <f t="shared" si="145"/>
        <v>219.45</v>
      </c>
      <c r="J681" s="107">
        <f t="shared" si="156"/>
        <v>0</v>
      </c>
      <c r="K681" s="107">
        <f t="shared" si="156"/>
        <v>219.45</v>
      </c>
      <c r="L681" s="112">
        <f t="shared" si="146"/>
        <v>219.45</v>
      </c>
      <c r="M681" s="155">
        <f t="shared" si="135"/>
        <v>100</v>
      </c>
    </row>
    <row r="682" spans="1:13" ht="56.25">
      <c r="A682" s="162"/>
      <c r="B682" s="162"/>
      <c r="C682" s="162"/>
      <c r="D682" s="102"/>
      <c r="E682" s="102" t="s">
        <v>145</v>
      </c>
      <c r="F682" s="150" t="s">
        <v>814</v>
      </c>
      <c r="G682" s="107"/>
      <c r="H682" s="107">
        <v>219.45</v>
      </c>
      <c r="I682" s="112">
        <f t="shared" si="145"/>
        <v>219.45</v>
      </c>
      <c r="J682" s="107"/>
      <c r="K682" s="107">
        <v>219.45</v>
      </c>
      <c r="L682" s="112">
        <f t="shared" si="146"/>
        <v>219.45</v>
      </c>
      <c r="M682" s="155">
        <f t="shared" si="135"/>
        <v>100</v>
      </c>
    </row>
    <row r="683" spans="1:13" ht="37.5">
      <c r="A683" s="162"/>
      <c r="B683" s="162"/>
      <c r="C683" s="162"/>
      <c r="D683" s="102" t="s">
        <v>450</v>
      </c>
      <c r="E683" s="102"/>
      <c r="F683" s="150" t="s">
        <v>53</v>
      </c>
      <c r="G683" s="107">
        <f aca="true" t="shared" si="157" ref="G683:K685">G684</f>
        <v>24.9</v>
      </c>
      <c r="H683" s="107">
        <f t="shared" si="157"/>
        <v>0</v>
      </c>
      <c r="I683" s="112">
        <f t="shared" si="145"/>
        <v>24.9</v>
      </c>
      <c r="J683" s="107">
        <f t="shared" si="157"/>
        <v>24.9</v>
      </c>
      <c r="K683" s="107">
        <f t="shared" si="157"/>
        <v>0</v>
      </c>
      <c r="L683" s="112">
        <f t="shared" si="146"/>
        <v>24.9</v>
      </c>
      <c r="M683" s="155">
        <f t="shared" si="135"/>
        <v>100</v>
      </c>
    </row>
    <row r="684" spans="1:13" ht="37.5">
      <c r="A684" s="162"/>
      <c r="B684" s="162"/>
      <c r="C684" s="162"/>
      <c r="D684" s="102" t="s">
        <v>221</v>
      </c>
      <c r="E684" s="102"/>
      <c r="F684" s="150" t="s">
        <v>220</v>
      </c>
      <c r="G684" s="107">
        <f t="shared" si="157"/>
        <v>24.9</v>
      </c>
      <c r="H684" s="107">
        <f t="shared" si="157"/>
        <v>0</v>
      </c>
      <c r="I684" s="112">
        <f t="shared" si="145"/>
        <v>24.9</v>
      </c>
      <c r="J684" s="107">
        <f t="shared" si="157"/>
        <v>24.9</v>
      </c>
      <c r="K684" s="107">
        <f t="shared" si="157"/>
        <v>0</v>
      </c>
      <c r="L684" s="112">
        <f t="shared" si="146"/>
        <v>24.9</v>
      </c>
      <c r="M684" s="155">
        <f t="shared" si="135"/>
        <v>100</v>
      </c>
    </row>
    <row r="685" spans="1:13" ht="33.75" customHeight="1">
      <c r="A685" s="162"/>
      <c r="B685" s="162"/>
      <c r="C685" s="162"/>
      <c r="D685" s="102"/>
      <c r="E685" s="102" t="s">
        <v>143</v>
      </c>
      <c r="F685" s="150" t="s">
        <v>14</v>
      </c>
      <c r="G685" s="107">
        <f t="shared" si="157"/>
        <v>24.9</v>
      </c>
      <c r="H685" s="107">
        <f t="shared" si="157"/>
        <v>0</v>
      </c>
      <c r="I685" s="112">
        <f t="shared" si="145"/>
        <v>24.9</v>
      </c>
      <c r="J685" s="107">
        <f t="shared" si="157"/>
        <v>24.9</v>
      </c>
      <c r="K685" s="107">
        <f t="shared" si="157"/>
        <v>0</v>
      </c>
      <c r="L685" s="112">
        <f t="shared" si="146"/>
        <v>24.9</v>
      </c>
      <c r="M685" s="155">
        <f t="shared" si="135"/>
        <v>100</v>
      </c>
    </row>
    <row r="686" spans="1:13" ht="56.25">
      <c r="A686" s="162"/>
      <c r="B686" s="162"/>
      <c r="C686" s="162"/>
      <c r="D686" s="102"/>
      <c r="E686" s="102" t="s">
        <v>145</v>
      </c>
      <c r="F686" s="150" t="s">
        <v>814</v>
      </c>
      <c r="G686" s="107">
        <v>24.9</v>
      </c>
      <c r="H686" s="112">
        <v>0</v>
      </c>
      <c r="I686" s="112">
        <f t="shared" si="145"/>
        <v>24.9</v>
      </c>
      <c r="J686" s="107">
        <v>24.9</v>
      </c>
      <c r="K686" s="112">
        <v>0</v>
      </c>
      <c r="L686" s="112">
        <f t="shared" si="146"/>
        <v>24.9</v>
      </c>
      <c r="M686" s="155">
        <f t="shared" si="135"/>
        <v>100</v>
      </c>
    </row>
    <row r="687" spans="1:13" ht="18.75">
      <c r="A687" s="162"/>
      <c r="B687" s="162" t="s">
        <v>180</v>
      </c>
      <c r="C687" s="162"/>
      <c r="D687" s="102"/>
      <c r="E687" s="102"/>
      <c r="F687" s="150" t="s">
        <v>181</v>
      </c>
      <c r="G687" s="107">
        <f>G688</f>
        <v>361.71079</v>
      </c>
      <c r="H687" s="107">
        <f>H688</f>
        <v>5023.273</v>
      </c>
      <c r="I687" s="112">
        <f>G687+H687</f>
        <v>5384.98379</v>
      </c>
      <c r="J687" s="107">
        <f>J688</f>
        <v>361.71079</v>
      </c>
      <c r="K687" s="107">
        <f>K688</f>
        <v>1446.84316</v>
      </c>
      <c r="L687" s="112">
        <f>J687+K687</f>
        <v>1808.55395</v>
      </c>
      <c r="M687" s="155">
        <f t="shared" si="135"/>
        <v>33.58513266759527</v>
      </c>
    </row>
    <row r="688" spans="1:13" ht="18.75">
      <c r="A688" s="162"/>
      <c r="B688" s="162"/>
      <c r="C688" s="162" t="s">
        <v>182</v>
      </c>
      <c r="D688" s="102"/>
      <c r="E688" s="102"/>
      <c r="F688" s="150" t="s">
        <v>183</v>
      </c>
      <c r="G688" s="107">
        <f>G695+G689</f>
        <v>361.71079</v>
      </c>
      <c r="H688" s="107">
        <f>H695+H689</f>
        <v>5023.273</v>
      </c>
      <c r="I688" s="112">
        <f aca="true" t="shared" si="158" ref="I688:I706">G688+H688</f>
        <v>5384.98379</v>
      </c>
      <c r="J688" s="107">
        <f>J695+J689</f>
        <v>361.71079</v>
      </c>
      <c r="K688" s="107">
        <f>K695+K689</f>
        <v>1446.84316</v>
      </c>
      <c r="L688" s="112">
        <f aca="true" t="shared" si="159" ref="L688:L706">J688+K688</f>
        <v>1808.55395</v>
      </c>
      <c r="M688" s="155">
        <f t="shared" si="135"/>
        <v>33.58513266759527</v>
      </c>
    </row>
    <row r="689" spans="1:13" ht="112.5">
      <c r="A689" s="162"/>
      <c r="B689" s="162"/>
      <c r="C689" s="162"/>
      <c r="D689" s="102" t="s">
        <v>407</v>
      </c>
      <c r="E689" s="102"/>
      <c r="F689" s="150" t="s">
        <v>2</v>
      </c>
      <c r="G689" s="107">
        <f aca="true" t="shared" si="160" ref="G689:K690">G690</f>
        <v>361.71079</v>
      </c>
      <c r="H689" s="107">
        <f t="shared" si="160"/>
        <v>0</v>
      </c>
      <c r="I689" s="107">
        <f>SUM(G689:H689)</f>
        <v>361.71079</v>
      </c>
      <c r="J689" s="107">
        <f t="shared" si="160"/>
        <v>361.71079</v>
      </c>
      <c r="K689" s="107">
        <f t="shared" si="160"/>
        <v>0</v>
      </c>
      <c r="L689" s="107">
        <f>SUM(J689:K689)</f>
        <v>361.71079</v>
      </c>
      <c r="M689" s="155">
        <f t="shared" si="135"/>
        <v>100</v>
      </c>
    </row>
    <row r="690" spans="1:13" ht="56.25">
      <c r="A690" s="162"/>
      <c r="B690" s="162"/>
      <c r="C690" s="162"/>
      <c r="D690" s="102" t="s">
        <v>3</v>
      </c>
      <c r="E690" s="102"/>
      <c r="F690" s="150" t="s">
        <v>4</v>
      </c>
      <c r="G690" s="107">
        <f t="shared" si="160"/>
        <v>361.71079</v>
      </c>
      <c r="H690" s="107">
        <f t="shared" si="160"/>
        <v>0</v>
      </c>
      <c r="I690" s="107">
        <f>SUM(G690:H690)</f>
        <v>361.71079</v>
      </c>
      <c r="J690" s="107">
        <f t="shared" si="160"/>
        <v>361.71079</v>
      </c>
      <c r="K690" s="107">
        <f t="shared" si="160"/>
        <v>0</v>
      </c>
      <c r="L690" s="107">
        <f>SUM(J690:K690)</f>
        <v>361.71079</v>
      </c>
      <c r="M690" s="155">
        <f t="shared" si="135"/>
        <v>100</v>
      </c>
    </row>
    <row r="691" spans="1:13" ht="36" customHeight="1">
      <c r="A691" s="162"/>
      <c r="B691" s="162"/>
      <c r="C691" s="162"/>
      <c r="D691" s="102" t="s">
        <v>870</v>
      </c>
      <c r="E691" s="102"/>
      <c r="F691" s="150" t="s">
        <v>871</v>
      </c>
      <c r="G691" s="107">
        <f>G693</f>
        <v>361.71079</v>
      </c>
      <c r="H691" s="107">
        <f>H693</f>
        <v>0</v>
      </c>
      <c r="I691" s="112">
        <f>G691+H691</f>
        <v>361.71079</v>
      </c>
      <c r="J691" s="107">
        <f>J693</f>
        <v>361.71079</v>
      </c>
      <c r="K691" s="107">
        <f>K693</f>
        <v>0</v>
      </c>
      <c r="L691" s="112">
        <f>J691+K691</f>
        <v>361.71079</v>
      </c>
      <c r="M691" s="155">
        <f t="shared" si="135"/>
        <v>100</v>
      </c>
    </row>
    <row r="692" spans="1:13" ht="93" customHeight="1">
      <c r="A692" s="162"/>
      <c r="B692" s="162"/>
      <c r="C692" s="162"/>
      <c r="D692" s="102" t="s">
        <v>872</v>
      </c>
      <c r="E692" s="102"/>
      <c r="F692" s="198" t="s">
        <v>844</v>
      </c>
      <c r="G692" s="107">
        <f>G693</f>
        <v>361.71079</v>
      </c>
      <c r="H692" s="107">
        <f>H693</f>
        <v>0</v>
      </c>
      <c r="I692" s="112">
        <f>G692+H692</f>
        <v>361.71079</v>
      </c>
      <c r="J692" s="107">
        <f>J693</f>
        <v>361.71079</v>
      </c>
      <c r="K692" s="107">
        <f>K693</f>
        <v>0</v>
      </c>
      <c r="L692" s="112">
        <f>J692+K692</f>
        <v>361.71079</v>
      </c>
      <c r="M692" s="155">
        <f t="shared" si="135"/>
        <v>100</v>
      </c>
    </row>
    <row r="693" spans="1:13" ht="18.75">
      <c r="A693" s="162"/>
      <c r="B693" s="162"/>
      <c r="C693" s="162"/>
      <c r="D693" s="102"/>
      <c r="E693" s="102" t="s">
        <v>156</v>
      </c>
      <c r="F693" s="150" t="s">
        <v>157</v>
      </c>
      <c r="G693" s="107">
        <f>G694</f>
        <v>361.71079</v>
      </c>
      <c r="H693" s="107">
        <f>H694</f>
        <v>0</v>
      </c>
      <c r="I693" s="112">
        <f>G693+H693</f>
        <v>361.71079</v>
      </c>
      <c r="J693" s="107">
        <f>J694</f>
        <v>361.71079</v>
      </c>
      <c r="K693" s="107">
        <f>K694</f>
        <v>0</v>
      </c>
      <c r="L693" s="112">
        <f>J693+K693</f>
        <v>361.71079</v>
      </c>
      <c r="M693" s="155">
        <f>L693/I693*100</f>
        <v>100</v>
      </c>
    </row>
    <row r="694" spans="1:13" ht="56.25">
      <c r="A694" s="162"/>
      <c r="B694" s="162"/>
      <c r="C694" s="162"/>
      <c r="D694" s="102"/>
      <c r="E694" s="102" t="s">
        <v>158</v>
      </c>
      <c r="F694" s="150" t="s">
        <v>165</v>
      </c>
      <c r="G694" s="107">
        <v>361.71079</v>
      </c>
      <c r="H694" s="107">
        <v>0</v>
      </c>
      <c r="I694" s="112">
        <f>G694+H694</f>
        <v>361.71079</v>
      </c>
      <c r="J694" s="107">
        <v>361.71079</v>
      </c>
      <c r="K694" s="107">
        <v>0</v>
      </c>
      <c r="L694" s="112">
        <f>J694+K694</f>
        <v>361.71079</v>
      </c>
      <c r="M694" s="155">
        <f>L694/I694*100</f>
        <v>100</v>
      </c>
    </row>
    <row r="695" spans="1:13" ht="56.25">
      <c r="A695" s="162"/>
      <c r="B695" s="162"/>
      <c r="C695" s="162"/>
      <c r="D695" s="102" t="s">
        <v>464</v>
      </c>
      <c r="E695" s="102"/>
      <c r="F695" s="150" t="s">
        <v>468</v>
      </c>
      <c r="G695" s="107"/>
      <c r="H695" s="107">
        <f>H696+H703</f>
        <v>5023.273</v>
      </c>
      <c r="I695" s="112">
        <f t="shared" si="158"/>
        <v>5023.273</v>
      </c>
      <c r="J695" s="107"/>
      <c r="K695" s="107">
        <f>K696+K703</f>
        <v>1446.84316</v>
      </c>
      <c r="L695" s="112">
        <f t="shared" si="159"/>
        <v>1446.84316</v>
      </c>
      <c r="M695" s="155">
        <f t="shared" si="135"/>
        <v>28.802797697835654</v>
      </c>
    </row>
    <row r="696" spans="1:13" ht="18.75">
      <c r="A696" s="162"/>
      <c r="B696" s="162"/>
      <c r="C696" s="162"/>
      <c r="D696" s="102" t="s">
        <v>465</v>
      </c>
      <c r="E696" s="102"/>
      <c r="F696" s="150" t="s">
        <v>466</v>
      </c>
      <c r="G696" s="107"/>
      <c r="H696" s="107">
        <f>H697+H700</f>
        <v>2879.978</v>
      </c>
      <c r="I696" s="112">
        <f t="shared" si="158"/>
        <v>2879.978</v>
      </c>
      <c r="J696" s="107"/>
      <c r="K696" s="107">
        <f>K697+K700</f>
        <v>0</v>
      </c>
      <c r="L696" s="112">
        <f t="shared" si="159"/>
        <v>0</v>
      </c>
      <c r="M696" s="155">
        <f t="shared" si="135"/>
        <v>0</v>
      </c>
    </row>
    <row r="697" spans="1:13" ht="75">
      <c r="A697" s="162"/>
      <c r="B697" s="162"/>
      <c r="C697" s="162"/>
      <c r="D697" s="102" t="s">
        <v>818</v>
      </c>
      <c r="E697" s="102"/>
      <c r="F697" s="150" t="s">
        <v>819</v>
      </c>
      <c r="G697" s="107"/>
      <c r="H697" s="107">
        <f>H698</f>
        <v>1486.833</v>
      </c>
      <c r="I697" s="112">
        <f t="shared" si="158"/>
        <v>1486.833</v>
      </c>
      <c r="J697" s="107"/>
      <c r="K697" s="107">
        <f>K698</f>
        <v>0</v>
      </c>
      <c r="L697" s="112">
        <f t="shared" si="159"/>
        <v>0</v>
      </c>
      <c r="M697" s="155">
        <f t="shared" si="135"/>
        <v>0</v>
      </c>
    </row>
    <row r="698" spans="1:13" ht="18.75">
      <c r="A698" s="162"/>
      <c r="B698" s="162"/>
      <c r="C698" s="162"/>
      <c r="D698" s="102"/>
      <c r="E698" s="102" t="s">
        <v>156</v>
      </c>
      <c r="F698" s="150" t="s">
        <v>157</v>
      </c>
      <c r="G698" s="107"/>
      <c r="H698" s="107">
        <f>H699</f>
        <v>1486.833</v>
      </c>
      <c r="I698" s="112">
        <f t="shared" si="158"/>
        <v>1486.833</v>
      </c>
      <c r="J698" s="107"/>
      <c r="K698" s="107">
        <f>K699</f>
        <v>0</v>
      </c>
      <c r="L698" s="112">
        <f t="shared" si="159"/>
        <v>0</v>
      </c>
      <c r="M698" s="155">
        <f t="shared" si="135"/>
        <v>0</v>
      </c>
    </row>
    <row r="699" spans="1:13" ht="56.25">
      <c r="A699" s="162"/>
      <c r="B699" s="162"/>
      <c r="C699" s="162"/>
      <c r="D699" s="102"/>
      <c r="E699" s="102" t="s">
        <v>158</v>
      </c>
      <c r="F699" s="150" t="s">
        <v>165</v>
      </c>
      <c r="G699" s="107"/>
      <c r="H699" s="107">
        <v>1486.833</v>
      </c>
      <c r="I699" s="112">
        <f t="shared" si="158"/>
        <v>1486.833</v>
      </c>
      <c r="J699" s="107"/>
      <c r="K699" s="107">
        <v>0</v>
      </c>
      <c r="L699" s="112">
        <f t="shared" si="159"/>
        <v>0</v>
      </c>
      <c r="M699" s="155">
        <f t="shared" si="135"/>
        <v>0</v>
      </c>
    </row>
    <row r="700" spans="1:13" ht="93.75">
      <c r="A700" s="162"/>
      <c r="B700" s="162"/>
      <c r="C700" s="162"/>
      <c r="D700" s="102" t="s">
        <v>508</v>
      </c>
      <c r="E700" s="102"/>
      <c r="F700" s="150" t="s">
        <v>515</v>
      </c>
      <c r="G700" s="107"/>
      <c r="H700" s="107">
        <f>H701</f>
        <v>1393.145</v>
      </c>
      <c r="I700" s="112">
        <f t="shared" si="158"/>
        <v>1393.145</v>
      </c>
      <c r="J700" s="107"/>
      <c r="K700" s="107">
        <f>K701</f>
        <v>0</v>
      </c>
      <c r="L700" s="112">
        <f t="shared" si="159"/>
        <v>0</v>
      </c>
      <c r="M700" s="155">
        <f t="shared" si="135"/>
        <v>0</v>
      </c>
    </row>
    <row r="701" spans="1:13" ht="18.75">
      <c r="A701" s="162"/>
      <c r="B701" s="162"/>
      <c r="C701" s="162"/>
      <c r="D701" s="102"/>
      <c r="E701" s="102" t="s">
        <v>156</v>
      </c>
      <c r="F701" s="150" t="s">
        <v>157</v>
      </c>
      <c r="G701" s="107"/>
      <c r="H701" s="107">
        <f>H702</f>
        <v>1393.145</v>
      </c>
      <c r="I701" s="112">
        <f t="shared" si="158"/>
        <v>1393.145</v>
      </c>
      <c r="J701" s="107"/>
      <c r="K701" s="107">
        <f>K702</f>
        <v>0</v>
      </c>
      <c r="L701" s="112">
        <f t="shared" si="159"/>
        <v>0</v>
      </c>
      <c r="M701" s="155">
        <f t="shared" si="135"/>
        <v>0</v>
      </c>
    </row>
    <row r="702" spans="1:13" ht="56.25">
      <c r="A702" s="162"/>
      <c r="B702" s="162"/>
      <c r="C702" s="162"/>
      <c r="D702" s="102"/>
      <c r="E702" s="102" t="s">
        <v>158</v>
      </c>
      <c r="F702" s="150" t="s">
        <v>165</v>
      </c>
      <c r="G702" s="107"/>
      <c r="H702" s="107">
        <v>1393.145</v>
      </c>
      <c r="I702" s="112">
        <f t="shared" si="158"/>
        <v>1393.145</v>
      </c>
      <c r="J702" s="107"/>
      <c r="K702" s="107">
        <v>0</v>
      </c>
      <c r="L702" s="112">
        <f t="shared" si="159"/>
        <v>0</v>
      </c>
      <c r="M702" s="155">
        <f t="shared" si="135"/>
        <v>0</v>
      </c>
    </row>
    <row r="703" spans="1:13" ht="18.75">
      <c r="A703" s="162"/>
      <c r="B703" s="162"/>
      <c r="C703" s="162"/>
      <c r="D703" s="102" t="s">
        <v>498</v>
      </c>
      <c r="E703" s="102"/>
      <c r="F703" s="150" t="s">
        <v>502</v>
      </c>
      <c r="G703" s="107"/>
      <c r="H703" s="107">
        <f>H704</f>
        <v>2143.295</v>
      </c>
      <c r="I703" s="112">
        <f t="shared" si="158"/>
        <v>2143.295</v>
      </c>
      <c r="J703" s="107"/>
      <c r="K703" s="107">
        <f>K704</f>
        <v>1446.84316</v>
      </c>
      <c r="L703" s="112">
        <f t="shared" si="159"/>
        <v>1446.84316</v>
      </c>
      <c r="M703" s="155">
        <f t="shared" si="135"/>
        <v>67.50555383183368</v>
      </c>
    </row>
    <row r="704" spans="1:13" ht="75">
      <c r="A704" s="162"/>
      <c r="B704" s="162"/>
      <c r="C704" s="162"/>
      <c r="D704" s="102" t="s">
        <v>842</v>
      </c>
      <c r="E704" s="102"/>
      <c r="F704" s="150" t="s">
        <v>1</v>
      </c>
      <c r="G704" s="107"/>
      <c r="H704" s="107">
        <f>H705</f>
        <v>2143.295</v>
      </c>
      <c r="I704" s="112">
        <f t="shared" si="158"/>
        <v>2143.295</v>
      </c>
      <c r="J704" s="107"/>
      <c r="K704" s="107">
        <f>K705</f>
        <v>1446.84316</v>
      </c>
      <c r="L704" s="112">
        <f t="shared" si="159"/>
        <v>1446.84316</v>
      </c>
      <c r="M704" s="155">
        <f t="shared" si="135"/>
        <v>67.50555383183368</v>
      </c>
    </row>
    <row r="705" spans="1:13" ht="18.75">
      <c r="A705" s="162"/>
      <c r="B705" s="162"/>
      <c r="C705" s="162"/>
      <c r="D705" s="102"/>
      <c r="E705" s="102" t="s">
        <v>156</v>
      </c>
      <c r="F705" s="150" t="s">
        <v>157</v>
      </c>
      <c r="G705" s="107"/>
      <c r="H705" s="107">
        <f>H706</f>
        <v>2143.295</v>
      </c>
      <c r="I705" s="112">
        <f t="shared" si="158"/>
        <v>2143.295</v>
      </c>
      <c r="J705" s="107"/>
      <c r="K705" s="107">
        <f>K706</f>
        <v>1446.84316</v>
      </c>
      <c r="L705" s="112">
        <f t="shared" si="159"/>
        <v>1446.84316</v>
      </c>
      <c r="M705" s="155">
        <f t="shared" si="135"/>
        <v>67.50555383183368</v>
      </c>
    </row>
    <row r="706" spans="1:13" ht="56.25">
      <c r="A706" s="162"/>
      <c r="B706" s="162"/>
      <c r="C706" s="162"/>
      <c r="D706" s="102"/>
      <c r="E706" s="102" t="s">
        <v>158</v>
      </c>
      <c r="F706" s="150" t="s">
        <v>165</v>
      </c>
      <c r="G706" s="107"/>
      <c r="H706" s="107">
        <v>2143.295</v>
      </c>
      <c r="I706" s="112">
        <f t="shared" si="158"/>
        <v>2143.295</v>
      </c>
      <c r="J706" s="107"/>
      <c r="K706" s="107">
        <v>1446.84316</v>
      </c>
      <c r="L706" s="112">
        <f t="shared" si="159"/>
        <v>1446.84316</v>
      </c>
      <c r="M706" s="155">
        <f t="shared" si="135"/>
        <v>67.50555383183368</v>
      </c>
    </row>
    <row r="707" spans="1:13" ht="18.75">
      <c r="A707" s="162"/>
      <c r="B707" s="162" t="s">
        <v>185</v>
      </c>
      <c r="C707" s="162"/>
      <c r="D707" s="102"/>
      <c r="E707" s="102"/>
      <c r="F707" s="150" t="s">
        <v>186</v>
      </c>
      <c r="G707" s="107">
        <f>G708+G738</f>
        <v>23237.01989</v>
      </c>
      <c r="H707" s="107">
        <f>H708+H738</f>
        <v>50774.44364</v>
      </c>
      <c r="I707" s="107">
        <f>SUM(G707:H707)</f>
        <v>74011.46353</v>
      </c>
      <c r="J707" s="107">
        <f>J708+J738</f>
        <v>15442.94409</v>
      </c>
      <c r="K707" s="107">
        <f>K708+K738</f>
        <v>23728.62172</v>
      </c>
      <c r="L707" s="107">
        <f>SUM(J707:K707)</f>
        <v>39171.56581</v>
      </c>
      <c r="M707" s="155">
        <f t="shared" si="135"/>
        <v>52.926349435208905</v>
      </c>
    </row>
    <row r="708" spans="1:13" ht="18.75">
      <c r="A708" s="162"/>
      <c r="B708" s="162"/>
      <c r="C708" s="162" t="s">
        <v>136</v>
      </c>
      <c r="D708" s="102"/>
      <c r="E708" s="102"/>
      <c r="F708" s="150" t="s">
        <v>237</v>
      </c>
      <c r="G708" s="107">
        <f>G709+G725</f>
        <v>16913.01789</v>
      </c>
      <c r="H708" s="107">
        <f>H709+H725</f>
        <v>45340.33378</v>
      </c>
      <c r="I708" s="107">
        <f>SUM(G708:H708)</f>
        <v>62253.351670000004</v>
      </c>
      <c r="J708" s="107">
        <f>J709+J725</f>
        <v>15418.94209</v>
      </c>
      <c r="K708" s="107">
        <f>K709+K725</f>
        <v>18294.51186</v>
      </c>
      <c r="L708" s="107">
        <f>SUM(J708:K708)</f>
        <v>33713.453949999996</v>
      </c>
      <c r="M708" s="155">
        <f t="shared" si="135"/>
        <v>54.15524312443818</v>
      </c>
    </row>
    <row r="709" spans="1:13" ht="56.25">
      <c r="A709" s="162"/>
      <c r="B709" s="195"/>
      <c r="C709" s="162"/>
      <c r="D709" s="102" t="s">
        <v>355</v>
      </c>
      <c r="E709" s="141"/>
      <c r="F709" s="150" t="s">
        <v>356</v>
      </c>
      <c r="G709" s="107">
        <f>G710</f>
        <v>16913.01789</v>
      </c>
      <c r="H709" s="107">
        <f>H710</f>
        <v>0</v>
      </c>
      <c r="I709" s="112">
        <f>G709+H709</f>
        <v>16913.01789</v>
      </c>
      <c r="J709" s="107">
        <f>J710</f>
        <v>15418.94209</v>
      </c>
      <c r="K709" s="107">
        <f>K710</f>
        <v>0</v>
      </c>
      <c r="L709" s="112">
        <f>J709+K709</f>
        <v>15418.94209</v>
      </c>
      <c r="M709" s="155">
        <f t="shared" si="135"/>
        <v>91.16611943700842</v>
      </c>
    </row>
    <row r="710" spans="1:13" ht="52.5" customHeight="1">
      <c r="A710" s="162"/>
      <c r="B710" s="195"/>
      <c r="C710" s="162"/>
      <c r="D710" s="102" t="s">
        <v>833</v>
      </c>
      <c r="E710" s="102"/>
      <c r="F710" s="150" t="s">
        <v>309</v>
      </c>
      <c r="G710" s="107">
        <f>G711+G721</f>
        <v>16913.01789</v>
      </c>
      <c r="H710" s="107">
        <f>H711+H721</f>
        <v>0</v>
      </c>
      <c r="I710" s="112">
        <f>G710+H710</f>
        <v>16913.01789</v>
      </c>
      <c r="J710" s="107">
        <f>J711+J721</f>
        <v>15418.94209</v>
      </c>
      <c r="K710" s="107">
        <f>K711+K721</f>
        <v>0</v>
      </c>
      <c r="L710" s="112">
        <f>J710+K710</f>
        <v>15418.94209</v>
      </c>
      <c r="M710" s="155">
        <f aca="true" t="shared" si="161" ref="M710:M774">L710/I710*100</f>
        <v>91.16611943700842</v>
      </c>
    </row>
    <row r="711" spans="1:13" ht="34.5" customHeight="1">
      <c r="A711" s="162"/>
      <c r="B711" s="195"/>
      <c r="C711" s="162"/>
      <c r="D711" s="102" t="s">
        <v>835</v>
      </c>
      <c r="E711" s="102"/>
      <c r="F711" s="150" t="s">
        <v>310</v>
      </c>
      <c r="G711" s="107">
        <f>G712+G715+G718</f>
        <v>15209.089139999998</v>
      </c>
      <c r="H711" s="107">
        <f>H712+H715+H718</f>
        <v>0</v>
      </c>
      <c r="I711" s="112">
        <f>G711+H711</f>
        <v>15209.089139999998</v>
      </c>
      <c r="J711" s="107">
        <f>J712+J715+J718</f>
        <v>15158.413340000001</v>
      </c>
      <c r="K711" s="107">
        <f>K712+K715+K718</f>
        <v>0</v>
      </c>
      <c r="L711" s="112">
        <f>J711+K711</f>
        <v>15158.413340000001</v>
      </c>
      <c r="M711" s="155">
        <f t="shared" si="161"/>
        <v>99.66680581898413</v>
      </c>
    </row>
    <row r="712" spans="1:13" ht="56.25">
      <c r="A712" s="162"/>
      <c r="B712" s="195"/>
      <c r="C712" s="162"/>
      <c r="D712" s="102" t="s">
        <v>256</v>
      </c>
      <c r="E712" s="102"/>
      <c r="F712" s="150" t="s">
        <v>10</v>
      </c>
      <c r="G712" s="107">
        <f>G713</f>
        <v>13970.85465</v>
      </c>
      <c r="H712" s="108">
        <f>H713</f>
        <v>0</v>
      </c>
      <c r="I712" s="112">
        <f>G712+H712</f>
        <v>13970.85465</v>
      </c>
      <c r="J712" s="107">
        <f>J713</f>
        <v>13944.39924</v>
      </c>
      <c r="K712" s="108">
        <f>K713</f>
        <v>0</v>
      </c>
      <c r="L712" s="112">
        <f>J712+K712</f>
        <v>13944.39924</v>
      </c>
      <c r="M712" s="155">
        <f t="shared" si="161"/>
        <v>99.81063857106265</v>
      </c>
    </row>
    <row r="713" spans="1:13" ht="18.75">
      <c r="A713" s="162"/>
      <c r="B713" s="195"/>
      <c r="C713" s="162"/>
      <c r="D713" s="102"/>
      <c r="E713" s="102" t="s">
        <v>156</v>
      </c>
      <c r="F713" s="150" t="s">
        <v>157</v>
      </c>
      <c r="G713" s="107">
        <f>G714</f>
        <v>13970.85465</v>
      </c>
      <c r="H713" s="108">
        <f>H714</f>
        <v>0</v>
      </c>
      <c r="I713" s="107">
        <f aca="true" t="shared" si="162" ref="I713:I754">SUM(G713:H713)</f>
        <v>13970.85465</v>
      </c>
      <c r="J713" s="107">
        <f>J714</f>
        <v>13944.39924</v>
      </c>
      <c r="K713" s="108">
        <f>K714</f>
        <v>0</v>
      </c>
      <c r="L713" s="107">
        <f aca="true" t="shared" si="163" ref="L713:L765">SUM(J713:K713)</f>
        <v>13944.39924</v>
      </c>
      <c r="M713" s="155">
        <f t="shared" si="161"/>
        <v>99.81063857106265</v>
      </c>
    </row>
    <row r="714" spans="1:13" ht="56.25">
      <c r="A714" s="162"/>
      <c r="B714" s="195"/>
      <c r="C714" s="162"/>
      <c r="D714" s="102"/>
      <c r="E714" s="102" t="s">
        <v>158</v>
      </c>
      <c r="F714" s="150" t="s">
        <v>165</v>
      </c>
      <c r="G714" s="107">
        <v>13970.85465</v>
      </c>
      <c r="H714" s="107">
        <v>0</v>
      </c>
      <c r="I714" s="107">
        <f t="shared" si="162"/>
        <v>13970.85465</v>
      </c>
      <c r="J714" s="107">
        <v>13944.39924</v>
      </c>
      <c r="K714" s="107">
        <v>0</v>
      </c>
      <c r="L714" s="107">
        <f t="shared" si="163"/>
        <v>13944.39924</v>
      </c>
      <c r="M714" s="155">
        <f t="shared" si="161"/>
        <v>99.81063857106265</v>
      </c>
    </row>
    <row r="715" spans="1:13" ht="54" customHeight="1">
      <c r="A715" s="162"/>
      <c r="B715" s="195"/>
      <c r="C715" s="162"/>
      <c r="D715" s="102" t="s">
        <v>442</v>
      </c>
      <c r="E715" s="102"/>
      <c r="F715" s="150" t="s">
        <v>443</v>
      </c>
      <c r="G715" s="107">
        <f>G716</f>
        <v>1156.80749</v>
      </c>
      <c r="H715" s="107">
        <f>H716</f>
        <v>0</v>
      </c>
      <c r="I715" s="107">
        <f t="shared" si="162"/>
        <v>1156.80749</v>
      </c>
      <c r="J715" s="107">
        <f>J716</f>
        <v>1132.5871</v>
      </c>
      <c r="K715" s="107">
        <f>K716</f>
        <v>0</v>
      </c>
      <c r="L715" s="107">
        <f t="shared" si="163"/>
        <v>1132.5871</v>
      </c>
      <c r="M715" s="155">
        <f t="shared" si="161"/>
        <v>97.90627306536544</v>
      </c>
    </row>
    <row r="716" spans="1:13" ht="18.75">
      <c r="A716" s="162"/>
      <c r="B716" s="195"/>
      <c r="C716" s="162"/>
      <c r="D716" s="102"/>
      <c r="E716" s="102" t="s">
        <v>156</v>
      </c>
      <c r="F716" s="150" t="s">
        <v>157</v>
      </c>
      <c r="G716" s="107">
        <f>G717</f>
        <v>1156.80749</v>
      </c>
      <c r="H716" s="107">
        <f>H717</f>
        <v>0</v>
      </c>
      <c r="I716" s="107">
        <f t="shared" si="162"/>
        <v>1156.80749</v>
      </c>
      <c r="J716" s="107">
        <f>J717</f>
        <v>1132.5871</v>
      </c>
      <c r="K716" s="107">
        <f>K717</f>
        <v>0</v>
      </c>
      <c r="L716" s="107">
        <f t="shared" si="163"/>
        <v>1132.5871</v>
      </c>
      <c r="M716" s="155">
        <f t="shared" si="161"/>
        <v>97.90627306536544</v>
      </c>
    </row>
    <row r="717" spans="1:13" ht="56.25">
      <c r="A717" s="162"/>
      <c r="B717" s="195"/>
      <c r="C717" s="162"/>
      <c r="D717" s="102"/>
      <c r="E717" s="102" t="s">
        <v>158</v>
      </c>
      <c r="F717" s="150" t="s">
        <v>165</v>
      </c>
      <c r="G717" s="107">
        <v>1156.80749</v>
      </c>
      <c r="H717" s="107">
        <v>0</v>
      </c>
      <c r="I717" s="107">
        <f t="shared" si="162"/>
        <v>1156.80749</v>
      </c>
      <c r="J717" s="107">
        <v>1132.5871</v>
      </c>
      <c r="K717" s="107">
        <v>0</v>
      </c>
      <c r="L717" s="107">
        <f t="shared" si="163"/>
        <v>1132.5871</v>
      </c>
      <c r="M717" s="155">
        <f t="shared" si="161"/>
        <v>97.90627306536544</v>
      </c>
    </row>
    <row r="718" spans="1:13" ht="54" customHeight="1">
      <c r="A718" s="162"/>
      <c r="B718" s="195"/>
      <c r="C718" s="162"/>
      <c r="D718" s="102" t="s">
        <v>801</v>
      </c>
      <c r="E718" s="102"/>
      <c r="F718" s="150" t="s">
        <v>903</v>
      </c>
      <c r="G718" s="107">
        <f>G719</f>
        <v>81.427</v>
      </c>
      <c r="H718" s="107">
        <f>H719</f>
        <v>0</v>
      </c>
      <c r="I718" s="107">
        <f t="shared" si="162"/>
        <v>81.427</v>
      </c>
      <c r="J718" s="107">
        <f>J719</f>
        <v>81.427</v>
      </c>
      <c r="K718" s="107">
        <f>K719</f>
        <v>0</v>
      </c>
      <c r="L718" s="107">
        <f t="shared" si="163"/>
        <v>81.427</v>
      </c>
      <c r="M718" s="155">
        <f t="shared" si="161"/>
        <v>100</v>
      </c>
    </row>
    <row r="719" spans="1:13" ht="18.75">
      <c r="A719" s="162"/>
      <c r="B719" s="195"/>
      <c r="C719" s="162"/>
      <c r="D719" s="102"/>
      <c r="E719" s="102" t="s">
        <v>156</v>
      </c>
      <c r="F719" s="150" t="s">
        <v>157</v>
      </c>
      <c r="G719" s="107">
        <f>G720</f>
        <v>81.427</v>
      </c>
      <c r="H719" s="107">
        <f>H720</f>
        <v>0</v>
      </c>
      <c r="I719" s="107">
        <f t="shared" si="162"/>
        <v>81.427</v>
      </c>
      <c r="J719" s="107">
        <f>J720</f>
        <v>81.427</v>
      </c>
      <c r="K719" s="107">
        <f>K720</f>
        <v>0</v>
      </c>
      <c r="L719" s="107">
        <f t="shared" si="163"/>
        <v>81.427</v>
      </c>
      <c r="M719" s="155">
        <f t="shared" si="161"/>
        <v>100</v>
      </c>
    </row>
    <row r="720" spans="1:13" ht="56.25">
      <c r="A720" s="162"/>
      <c r="B720" s="195"/>
      <c r="C720" s="162"/>
      <c r="D720" s="102"/>
      <c r="E720" s="102" t="s">
        <v>158</v>
      </c>
      <c r="F720" s="150" t="s">
        <v>165</v>
      </c>
      <c r="G720" s="107">
        <v>81.427</v>
      </c>
      <c r="H720" s="107">
        <v>0</v>
      </c>
      <c r="I720" s="107">
        <f t="shared" si="162"/>
        <v>81.427</v>
      </c>
      <c r="J720" s="107">
        <v>81.427</v>
      </c>
      <c r="K720" s="107">
        <v>0</v>
      </c>
      <c r="L720" s="107">
        <f t="shared" si="163"/>
        <v>81.427</v>
      </c>
      <c r="M720" s="155">
        <f t="shared" si="161"/>
        <v>100</v>
      </c>
    </row>
    <row r="721" spans="1:13" ht="56.25">
      <c r="A721" s="162"/>
      <c r="B721" s="195"/>
      <c r="C721" s="162"/>
      <c r="D721" s="102" t="s">
        <v>834</v>
      </c>
      <c r="E721" s="102"/>
      <c r="F721" s="150" t="s">
        <v>35</v>
      </c>
      <c r="G721" s="107">
        <f aca="true" t="shared" si="164" ref="G721:K722">G722</f>
        <v>1703.92875</v>
      </c>
      <c r="H721" s="107">
        <f t="shared" si="164"/>
        <v>0</v>
      </c>
      <c r="I721" s="107">
        <f t="shared" si="162"/>
        <v>1703.92875</v>
      </c>
      <c r="J721" s="107">
        <f t="shared" si="164"/>
        <v>260.52875</v>
      </c>
      <c r="K721" s="107">
        <f t="shared" si="164"/>
        <v>0</v>
      </c>
      <c r="L721" s="107">
        <f t="shared" si="163"/>
        <v>260.52875</v>
      </c>
      <c r="M721" s="155">
        <f t="shared" si="161"/>
        <v>15.289885213803686</v>
      </c>
    </row>
    <row r="722" spans="1:13" ht="33.75" customHeight="1">
      <c r="A722" s="162"/>
      <c r="B722" s="195"/>
      <c r="C722" s="162"/>
      <c r="D722" s="102"/>
      <c r="E722" s="102" t="s">
        <v>143</v>
      </c>
      <c r="F722" s="150" t="s">
        <v>14</v>
      </c>
      <c r="G722" s="107">
        <f t="shared" si="164"/>
        <v>1703.92875</v>
      </c>
      <c r="H722" s="107">
        <f t="shared" si="164"/>
        <v>0</v>
      </c>
      <c r="I722" s="107">
        <f t="shared" si="162"/>
        <v>1703.92875</v>
      </c>
      <c r="J722" s="107">
        <f t="shared" si="164"/>
        <v>260.52875</v>
      </c>
      <c r="K722" s="107">
        <f t="shared" si="164"/>
        <v>0</v>
      </c>
      <c r="L722" s="107">
        <f t="shared" si="163"/>
        <v>260.52875</v>
      </c>
      <c r="M722" s="155">
        <f t="shared" si="161"/>
        <v>15.289885213803686</v>
      </c>
    </row>
    <row r="723" spans="1:13" ht="56.25">
      <c r="A723" s="162"/>
      <c r="B723" s="195"/>
      <c r="C723" s="162"/>
      <c r="D723" s="102"/>
      <c r="E723" s="102" t="s">
        <v>145</v>
      </c>
      <c r="F723" s="150" t="s">
        <v>814</v>
      </c>
      <c r="G723" s="107">
        <v>1703.92875</v>
      </c>
      <c r="H723" s="107">
        <v>0</v>
      </c>
      <c r="I723" s="107">
        <f t="shared" si="162"/>
        <v>1703.92875</v>
      </c>
      <c r="J723" s="107">
        <v>260.52875</v>
      </c>
      <c r="K723" s="107">
        <v>0</v>
      </c>
      <c r="L723" s="107">
        <f t="shared" si="163"/>
        <v>260.52875</v>
      </c>
      <c r="M723" s="155">
        <f t="shared" si="161"/>
        <v>15.289885213803686</v>
      </c>
    </row>
    <row r="724" spans="1:13" ht="52.5" customHeight="1">
      <c r="A724" s="162"/>
      <c r="B724" s="195"/>
      <c r="C724" s="162"/>
      <c r="D724" s="102" t="s">
        <v>464</v>
      </c>
      <c r="E724" s="102"/>
      <c r="F724" s="150" t="s">
        <v>468</v>
      </c>
      <c r="G724" s="107">
        <f>G727</f>
        <v>0</v>
      </c>
      <c r="H724" s="108">
        <f>H725</f>
        <v>45340.33378</v>
      </c>
      <c r="I724" s="107">
        <f t="shared" si="162"/>
        <v>45340.33378</v>
      </c>
      <c r="J724" s="107">
        <f>J727</f>
        <v>0</v>
      </c>
      <c r="K724" s="108">
        <f>K725</f>
        <v>18294.51186</v>
      </c>
      <c r="L724" s="107">
        <f t="shared" si="163"/>
        <v>18294.51186</v>
      </c>
      <c r="M724" s="155">
        <f t="shared" si="161"/>
        <v>40.34931006191635</v>
      </c>
    </row>
    <row r="725" spans="1:13" ht="18.75">
      <c r="A725" s="162"/>
      <c r="B725" s="195"/>
      <c r="C725" s="162"/>
      <c r="D725" s="102" t="s">
        <v>465</v>
      </c>
      <c r="E725" s="102"/>
      <c r="F725" s="150" t="s">
        <v>466</v>
      </c>
      <c r="G725" s="107">
        <f aca="true" t="shared" si="165" ref="G725:K727">G726</f>
        <v>0</v>
      </c>
      <c r="H725" s="108">
        <f t="shared" si="165"/>
        <v>45340.33378</v>
      </c>
      <c r="I725" s="107">
        <f t="shared" si="162"/>
        <v>45340.33378</v>
      </c>
      <c r="J725" s="107">
        <f t="shared" si="165"/>
        <v>0</v>
      </c>
      <c r="K725" s="108">
        <f t="shared" si="165"/>
        <v>18294.51186</v>
      </c>
      <c r="L725" s="107">
        <f t="shared" si="163"/>
        <v>18294.51186</v>
      </c>
      <c r="M725" s="155">
        <f t="shared" si="161"/>
        <v>40.34931006191635</v>
      </c>
    </row>
    <row r="726" spans="1:13" ht="75">
      <c r="A726" s="162"/>
      <c r="B726" s="195"/>
      <c r="C726" s="162"/>
      <c r="D726" s="102" t="s">
        <v>818</v>
      </c>
      <c r="E726" s="102"/>
      <c r="F726" s="150" t="s">
        <v>819</v>
      </c>
      <c r="G726" s="107">
        <f t="shared" si="165"/>
        <v>0</v>
      </c>
      <c r="H726" s="108">
        <f>H727+H729+H732</f>
        <v>45340.33378</v>
      </c>
      <c r="I726" s="107">
        <f t="shared" si="162"/>
        <v>45340.33378</v>
      </c>
      <c r="J726" s="107">
        <f t="shared" si="165"/>
        <v>0</v>
      </c>
      <c r="K726" s="108">
        <f>K727+K729</f>
        <v>18294.51186</v>
      </c>
      <c r="L726" s="107">
        <f t="shared" si="163"/>
        <v>18294.51186</v>
      </c>
      <c r="M726" s="155">
        <f t="shared" si="161"/>
        <v>40.34931006191635</v>
      </c>
    </row>
    <row r="727" spans="1:13" ht="36" customHeight="1">
      <c r="A727" s="162"/>
      <c r="B727" s="195"/>
      <c r="C727" s="162"/>
      <c r="D727" s="102"/>
      <c r="E727" s="102" t="s">
        <v>143</v>
      </c>
      <c r="F727" s="150" t="s">
        <v>14</v>
      </c>
      <c r="G727" s="107">
        <f t="shared" si="165"/>
        <v>0</v>
      </c>
      <c r="H727" s="108">
        <f t="shared" si="165"/>
        <v>3718.79378</v>
      </c>
      <c r="I727" s="107">
        <f t="shared" si="162"/>
        <v>3718.79378</v>
      </c>
      <c r="J727" s="107">
        <f t="shared" si="165"/>
        <v>0</v>
      </c>
      <c r="K727" s="108">
        <f t="shared" si="165"/>
        <v>3718.79378</v>
      </c>
      <c r="L727" s="107">
        <f t="shared" si="163"/>
        <v>3718.79378</v>
      </c>
      <c r="M727" s="155">
        <f t="shared" si="161"/>
        <v>100</v>
      </c>
    </row>
    <row r="728" spans="1:13" ht="56.25">
      <c r="A728" s="162"/>
      <c r="B728" s="195"/>
      <c r="C728" s="162"/>
      <c r="D728" s="102"/>
      <c r="E728" s="102" t="s">
        <v>145</v>
      </c>
      <c r="F728" s="150" t="s">
        <v>814</v>
      </c>
      <c r="G728" s="107"/>
      <c r="H728" s="107">
        <v>3718.79378</v>
      </c>
      <c r="I728" s="107">
        <f t="shared" si="162"/>
        <v>3718.79378</v>
      </c>
      <c r="J728" s="107"/>
      <c r="K728" s="107">
        <v>3718.79378</v>
      </c>
      <c r="L728" s="107">
        <f t="shared" si="163"/>
        <v>3718.79378</v>
      </c>
      <c r="M728" s="155">
        <f t="shared" si="161"/>
        <v>100</v>
      </c>
    </row>
    <row r="729" spans="1:13" ht="18.75">
      <c r="A729" s="162"/>
      <c r="B729" s="195"/>
      <c r="C729" s="162"/>
      <c r="D729" s="102"/>
      <c r="E729" s="102" t="s">
        <v>156</v>
      </c>
      <c r="F729" s="150" t="s">
        <v>157</v>
      </c>
      <c r="G729" s="107"/>
      <c r="H729" s="107">
        <f>H730</f>
        <v>18967.64</v>
      </c>
      <c r="I729" s="107">
        <f t="shared" si="162"/>
        <v>18967.64</v>
      </c>
      <c r="J729" s="107"/>
      <c r="K729" s="107">
        <f>K730</f>
        <v>14575.71808</v>
      </c>
      <c r="L729" s="107">
        <f t="shared" si="163"/>
        <v>14575.71808</v>
      </c>
      <c r="M729" s="155">
        <f t="shared" si="161"/>
        <v>76.84518516800193</v>
      </c>
    </row>
    <row r="730" spans="1:13" ht="56.25">
      <c r="A730" s="162"/>
      <c r="B730" s="195"/>
      <c r="C730" s="162"/>
      <c r="D730" s="102"/>
      <c r="E730" s="102" t="s">
        <v>158</v>
      </c>
      <c r="F730" s="150" t="s">
        <v>165</v>
      </c>
      <c r="G730" s="107"/>
      <c r="H730" s="107">
        <f>H731</f>
        <v>18967.64</v>
      </c>
      <c r="I730" s="107">
        <f t="shared" si="162"/>
        <v>18967.64</v>
      </c>
      <c r="J730" s="107"/>
      <c r="K730" s="107">
        <f>K731</f>
        <v>14575.71808</v>
      </c>
      <c r="L730" s="107">
        <f t="shared" si="163"/>
        <v>14575.71808</v>
      </c>
      <c r="M730" s="155">
        <f t="shared" si="161"/>
        <v>76.84518516800193</v>
      </c>
    </row>
    <row r="731" spans="1:13" ht="56.25">
      <c r="A731" s="162"/>
      <c r="B731" s="195"/>
      <c r="C731" s="162"/>
      <c r="D731" s="102"/>
      <c r="E731" s="102"/>
      <c r="F731" s="150" t="s">
        <v>10</v>
      </c>
      <c r="G731" s="107"/>
      <c r="H731" s="107">
        <v>18967.64</v>
      </c>
      <c r="I731" s="107">
        <f t="shared" si="162"/>
        <v>18967.64</v>
      </c>
      <c r="J731" s="107"/>
      <c r="K731" s="107">
        <v>14575.71808</v>
      </c>
      <c r="L731" s="107">
        <f t="shared" si="163"/>
        <v>14575.71808</v>
      </c>
      <c r="M731" s="155">
        <f t="shared" si="161"/>
        <v>76.84518516800193</v>
      </c>
    </row>
    <row r="732" spans="1:13" ht="93.75">
      <c r="A732" s="162"/>
      <c r="B732" s="195"/>
      <c r="C732" s="162"/>
      <c r="D732" s="102" t="s">
        <v>508</v>
      </c>
      <c r="E732" s="102"/>
      <c r="F732" s="150" t="s">
        <v>869</v>
      </c>
      <c r="G732" s="107">
        <f>G735</f>
        <v>0</v>
      </c>
      <c r="H732" s="107">
        <f>H735+H733</f>
        <v>22653.9</v>
      </c>
      <c r="I732" s="107">
        <f aca="true" t="shared" si="166" ref="I732:I737">SUM(G732:H732)</f>
        <v>22653.9</v>
      </c>
      <c r="J732" s="107">
        <f>J735</f>
        <v>0</v>
      </c>
      <c r="K732" s="107">
        <f>K735+K733</f>
        <v>0</v>
      </c>
      <c r="L732" s="107">
        <f aca="true" t="shared" si="167" ref="L732:L737">SUM(J732:K732)</f>
        <v>0</v>
      </c>
      <c r="M732" s="155">
        <f aca="true" t="shared" si="168" ref="M732:M737">L732/I732*100</f>
        <v>0</v>
      </c>
    </row>
    <row r="733" spans="1:13" ht="36" customHeight="1">
      <c r="A733" s="162"/>
      <c r="B733" s="195"/>
      <c r="C733" s="162"/>
      <c r="D733" s="102"/>
      <c r="E733" s="102" t="s">
        <v>143</v>
      </c>
      <c r="F733" s="150" t="s">
        <v>14</v>
      </c>
      <c r="G733" s="107">
        <f>G734</f>
        <v>0</v>
      </c>
      <c r="H733" s="108">
        <f>H734</f>
        <v>4330.1</v>
      </c>
      <c r="I733" s="107">
        <f t="shared" si="166"/>
        <v>4330.1</v>
      </c>
      <c r="J733" s="107">
        <f>J734</f>
        <v>0</v>
      </c>
      <c r="K733" s="108">
        <f>K734</f>
        <v>0</v>
      </c>
      <c r="L733" s="107">
        <f t="shared" si="167"/>
        <v>0</v>
      </c>
      <c r="M733" s="155">
        <f t="shared" si="168"/>
        <v>0</v>
      </c>
    </row>
    <row r="734" spans="1:13" ht="56.25">
      <c r="A734" s="162"/>
      <c r="B734" s="195"/>
      <c r="C734" s="162"/>
      <c r="D734" s="102"/>
      <c r="E734" s="102" t="s">
        <v>145</v>
      </c>
      <c r="F734" s="150" t="s">
        <v>814</v>
      </c>
      <c r="G734" s="107"/>
      <c r="H734" s="107">
        <v>4330.1</v>
      </c>
      <c r="I734" s="107">
        <f t="shared" si="166"/>
        <v>4330.1</v>
      </c>
      <c r="J734" s="107"/>
      <c r="K734" s="107">
        <v>0</v>
      </c>
      <c r="L734" s="107">
        <f t="shared" si="167"/>
        <v>0</v>
      </c>
      <c r="M734" s="155">
        <f t="shared" si="168"/>
        <v>0</v>
      </c>
    </row>
    <row r="735" spans="1:13" ht="18.75">
      <c r="A735" s="162"/>
      <c r="B735" s="195"/>
      <c r="C735" s="162"/>
      <c r="D735" s="102"/>
      <c r="E735" s="102" t="s">
        <v>156</v>
      </c>
      <c r="F735" s="150" t="s">
        <v>157</v>
      </c>
      <c r="G735" s="107"/>
      <c r="H735" s="107">
        <f>H736</f>
        <v>18323.8</v>
      </c>
      <c r="I735" s="107">
        <f t="shared" si="166"/>
        <v>18323.8</v>
      </c>
      <c r="J735" s="107"/>
      <c r="K735" s="107">
        <f>K736</f>
        <v>0</v>
      </c>
      <c r="L735" s="107">
        <f t="shared" si="167"/>
        <v>0</v>
      </c>
      <c r="M735" s="155">
        <f t="shared" si="168"/>
        <v>0</v>
      </c>
    </row>
    <row r="736" spans="1:13" ht="54" customHeight="1">
      <c r="A736" s="162"/>
      <c r="B736" s="195"/>
      <c r="C736" s="162"/>
      <c r="D736" s="102"/>
      <c r="E736" s="102" t="s">
        <v>158</v>
      </c>
      <c r="F736" s="150" t="s">
        <v>165</v>
      </c>
      <c r="G736" s="107"/>
      <c r="H736" s="107">
        <f>H737</f>
        <v>18323.8</v>
      </c>
      <c r="I736" s="107">
        <f t="shared" si="166"/>
        <v>18323.8</v>
      </c>
      <c r="J736" s="107"/>
      <c r="K736" s="107">
        <f>K737</f>
        <v>0</v>
      </c>
      <c r="L736" s="107">
        <f t="shared" si="167"/>
        <v>0</v>
      </c>
      <c r="M736" s="155">
        <f t="shared" si="168"/>
        <v>0</v>
      </c>
    </row>
    <row r="737" spans="1:13" ht="54.75" customHeight="1">
      <c r="A737" s="162"/>
      <c r="B737" s="195"/>
      <c r="C737" s="162"/>
      <c r="D737" s="102"/>
      <c r="E737" s="102"/>
      <c r="F737" s="150" t="s">
        <v>10</v>
      </c>
      <c r="G737" s="107"/>
      <c r="H737" s="107">
        <v>18323.8</v>
      </c>
      <c r="I737" s="107">
        <f t="shared" si="166"/>
        <v>18323.8</v>
      </c>
      <c r="J737" s="107"/>
      <c r="K737" s="107">
        <v>0</v>
      </c>
      <c r="L737" s="107">
        <f t="shared" si="167"/>
        <v>0</v>
      </c>
      <c r="M737" s="155">
        <f t="shared" si="168"/>
        <v>0</v>
      </c>
    </row>
    <row r="738" spans="1:13" ht="18.75">
      <c r="A738" s="162"/>
      <c r="B738" s="195"/>
      <c r="C738" s="162" t="s">
        <v>182</v>
      </c>
      <c r="D738" s="102"/>
      <c r="E738" s="102"/>
      <c r="F738" s="150" t="s">
        <v>187</v>
      </c>
      <c r="G738" s="107">
        <f>G739+G748</f>
        <v>6324.002</v>
      </c>
      <c r="H738" s="107">
        <f>H739+H748</f>
        <v>5434.10986</v>
      </c>
      <c r="I738" s="107">
        <f t="shared" si="162"/>
        <v>11758.11186</v>
      </c>
      <c r="J738" s="107">
        <f>J739+J748</f>
        <v>24.002</v>
      </c>
      <c r="K738" s="107">
        <f>K739+K748</f>
        <v>5434.10986</v>
      </c>
      <c r="L738" s="107">
        <f t="shared" si="163"/>
        <v>5458.11186</v>
      </c>
      <c r="M738" s="155">
        <f t="shared" si="161"/>
        <v>46.41996882652551</v>
      </c>
    </row>
    <row r="739" spans="1:13" ht="56.25">
      <c r="A739" s="162"/>
      <c r="B739" s="195"/>
      <c r="C739" s="162"/>
      <c r="D739" s="102" t="s">
        <v>355</v>
      </c>
      <c r="E739" s="141"/>
      <c r="F739" s="150" t="s">
        <v>356</v>
      </c>
      <c r="G739" s="107">
        <f>G740</f>
        <v>6324.002</v>
      </c>
      <c r="H739" s="107">
        <f>H740</f>
        <v>0</v>
      </c>
      <c r="I739" s="112">
        <f aca="true" t="shared" si="169" ref="I739:I744">G739+H739</f>
        <v>6324.002</v>
      </c>
      <c r="J739" s="107">
        <f>J740</f>
        <v>24.002</v>
      </c>
      <c r="K739" s="107">
        <f>K740</f>
        <v>0</v>
      </c>
      <c r="L739" s="112">
        <f aca="true" t="shared" si="170" ref="L739:L744">J739+K739</f>
        <v>24.002</v>
      </c>
      <c r="M739" s="155">
        <f t="shared" si="161"/>
        <v>0.3795381468886316</v>
      </c>
    </row>
    <row r="740" spans="1:13" ht="56.25">
      <c r="A740" s="162"/>
      <c r="B740" s="195"/>
      <c r="C740" s="162"/>
      <c r="D740" s="102" t="s">
        <v>833</v>
      </c>
      <c r="E740" s="102"/>
      <c r="F740" s="150" t="s">
        <v>309</v>
      </c>
      <c r="G740" s="107">
        <f>G744+G741</f>
        <v>6324.002</v>
      </c>
      <c r="H740" s="107">
        <f>H744</f>
        <v>0</v>
      </c>
      <c r="I740" s="112">
        <f t="shared" si="169"/>
        <v>6324.002</v>
      </c>
      <c r="J740" s="107">
        <f>J744+J741</f>
        <v>24.002</v>
      </c>
      <c r="K740" s="107">
        <f>K744</f>
        <v>0</v>
      </c>
      <c r="L740" s="112">
        <f t="shared" si="170"/>
        <v>24.002</v>
      </c>
      <c r="M740" s="155">
        <f t="shared" si="161"/>
        <v>0.3795381468886316</v>
      </c>
    </row>
    <row r="741" spans="1:13" ht="56.25">
      <c r="A741" s="162"/>
      <c r="B741" s="195"/>
      <c r="C741" s="162"/>
      <c r="D741" s="102" t="s">
        <v>834</v>
      </c>
      <c r="E741" s="102"/>
      <c r="F741" s="150" t="s">
        <v>35</v>
      </c>
      <c r="G741" s="107">
        <f>G742</f>
        <v>6024.002</v>
      </c>
      <c r="H741" s="107"/>
      <c r="I741" s="112">
        <f t="shared" si="169"/>
        <v>6024.002</v>
      </c>
      <c r="J741" s="107">
        <f>J742</f>
        <v>24.002</v>
      </c>
      <c r="K741" s="107"/>
      <c r="L741" s="112">
        <f t="shared" si="170"/>
        <v>24.002</v>
      </c>
      <c r="M741" s="155">
        <f t="shared" si="161"/>
        <v>0.39843944274918897</v>
      </c>
    </row>
    <row r="742" spans="1:13" ht="33.75" customHeight="1">
      <c r="A742" s="162"/>
      <c r="B742" s="195"/>
      <c r="C742" s="162"/>
      <c r="D742" s="102"/>
      <c r="E742" s="102" t="s">
        <v>143</v>
      </c>
      <c r="F742" s="150" t="s">
        <v>14</v>
      </c>
      <c r="G742" s="107">
        <f>G743</f>
        <v>6024.002</v>
      </c>
      <c r="H742" s="107"/>
      <c r="I742" s="112">
        <f t="shared" si="169"/>
        <v>6024.002</v>
      </c>
      <c r="J742" s="107">
        <f>J743</f>
        <v>24.002</v>
      </c>
      <c r="K742" s="107"/>
      <c r="L742" s="112">
        <f t="shared" si="170"/>
        <v>24.002</v>
      </c>
      <c r="M742" s="155">
        <f t="shared" si="161"/>
        <v>0.39843944274918897</v>
      </c>
    </row>
    <row r="743" spans="1:13" ht="56.25">
      <c r="A743" s="162"/>
      <c r="B743" s="195"/>
      <c r="C743" s="162"/>
      <c r="D743" s="102"/>
      <c r="E743" s="102" t="s">
        <v>145</v>
      </c>
      <c r="F743" s="150" t="s">
        <v>814</v>
      </c>
      <c r="G743" s="107">
        <v>6024.002</v>
      </c>
      <c r="H743" s="107"/>
      <c r="I743" s="112">
        <f t="shared" si="169"/>
        <v>6024.002</v>
      </c>
      <c r="J743" s="107">
        <v>24.002</v>
      </c>
      <c r="K743" s="107"/>
      <c r="L743" s="112">
        <f t="shared" si="170"/>
        <v>24.002</v>
      </c>
      <c r="M743" s="155">
        <f t="shared" si="161"/>
        <v>0.39843944274918897</v>
      </c>
    </row>
    <row r="744" spans="1:13" ht="39" customHeight="1">
      <c r="A744" s="162"/>
      <c r="B744" s="195"/>
      <c r="C744" s="162"/>
      <c r="D744" s="102" t="s">
        <v>835</v>
      </c>
      <c r="E744" s="102"/>
      <c r="F744" s="150" t="s">
        <v>310</v>
      </c>
      <c r="G744" s="107">
        <f aca="true" t="shared" si="171" ref="G744:H746">G745</f>
        <v>300</v>
      </c>
      <c r="H744" s="107">
        <f t="shared" si="171"/>
        <v>0</v>
      </c>
      <c r="I744" s="112">
        <f t="shared" si="169"/>
        <v>300</v>
      </c>
      <c r="J744" s="107">
        <f aca="true" t="shared" si="172" ref="J744:K746">J745</f>
        <v>0</v>
      </c>
      <c r="K744" s="107">
        <f t="shared" si="172"/>
        <v>0</v>
      </c>
      <c r="L744" s="112">
        <f t="shared" si="170"/>
        <v>0</v>
      </c>
      <c r="M744" s="155">
        <f t="shared" si="161"/>
        <v>0</v>
      </c>
    </row>
    <row r="745" spans="1:13" ht="75">
      <c r="A745" s="162"/>
      <c r="B745" s="195"/>
      <c r="C745" s="162"/>
      <c r="D745" s="102" t="s">
        <v>444</v>
      </c>
      <c r="E745" s="102"/>
      <c r="F745" s="150" t="s">
        <v>800</v>
      </c>
      <c r="G745" s="107">
        <f t="shared" si="171"/>
        <v>300</v>
      </c>
      <c r="H745" s="108">
        <f t="shared" si="171"/>
        <v>0</v>
      </c>
      <c r="I745" s="112">
        <f>G745+H745</f>
        <v>300</v>
      </c>
      <c r="J745" s="107">
        <f t="shared" si="172"/>
        <v>0</v>
      </c>
      <c r="K745" s="108">
        <f t="shared" si="172"/>
        <v>0</v>
      </c>
      <c r="L745" s="112">
        <f>J745+K745</f>
        <v>0</v>
      </c>
      <c r="M745" s="155">
        <f t="shared" si="161"/>
        <v>0</v>
      </c>
    </row>
    <row r="746" spans="1:13" ht="18.75">
      <c r="A746" s="162"/>
      <c r="B746" s="195"/>
      <c r="C746" s="162"/>
      <c r="D746" s="102"/>
      <c r="E746" s="102" t="s">
        <v>156</v>
      </c>
      <c r="F746" s="150" t="s">
        <v>157</v>
      </c>
      <c r="G746" s="107">
        <f t="shared" si="171"/>
        <v>300</v>
      </c>
      <c r="H746" s="108">
        <f t="shared" si="171"/>
        <v>0</v>
      </c>
      <c r="I746" s="107">
        <f>SUM(G746:H746)</f>
        <v>300</v>
      </c>
      <c r="J746" s="107">
        <f t="shared" si="172"/>
        <v>0</v>
      </c>
      <c r="K746" s="108">
        <f t="shared" si="172"/>
        <v>0</v>
      </c>
      <c r="L746" s="107">
        <f>SUM(J746:K746)</f>
        <v>0</v>
      </c>
      <c r="M746" s="155">
        <f t="shared" si="161"/>
        <v>0</v>
      </c>
    </row>
    <row r="747" spans="1:13" ht="56.25">
      <c r="A747" s="162"/>
      <c r="B747" s="195"/>
      <c r="C747" s="162"/>
      <c r="D747" s="102"/>
      <c r="E747" s="102" t="s">
        <v>158</v>
      </c>
      <c r="F747" s="150" t="s">
        <v>165</v>
      </c>
      <c r="G747" s="107">
        <v>300</v>
      </c>
      <c r="H747" s="107">
        <v>0</v>
      </c>
      <c r="I747" s="107">
        <f>SUM(G747:H747)</f>
        <v>300</v>
      </c>
      <c r="J747" s="107">
        <v>0</v>
      </c>
      <c r="K747" s="107">
        <v>0</v>
      </c>
      <c r="L747" s="107">
        <f>SUM(J747:K747)</f>
        <v>0</v>
      </c>
      <c r="M747" s="155">
        <f t="shared" si="161"/>
        <v>0</v>
      </c>
    </row>
    <row r="748" spans="1:13" ht="56.25">
      <c r="A748" s="162"/>
      <c r="B748" s="195"/>
      <c r="C748" s="162"/>
      <c r="D748" s="102" t="s">
        <v>464</v>
      </c>
      <c r="E748" s="102"/>
      <c r="F748" s="150" t="s">
        <v>468</v>
      </c>
      <c r="G748" s="107">
        <f aca="true" t="shared" si="173" ref="G748:K751">G749</f>
        <v>0</v>
      </c>
      <c r="H748" s="107">
        <f t="shared" si="173"/>
        <v>5434.10986</v>
      </c>
      <c r="I748" s="107">
        <f t="shared" si="162"/>
        <v>5434.10986</v>
      </c>
      <c r="J748" s="107">
        <f t="shared" si="173"/>
        <v>0</v>
      </c>
      <c r="K748" s="107">
        <f t="shared" si="173"/>
        <v>5434.10986</v>
      </c>
      <c r="L748" s="107">
        <f t="shared" si="163"/>
        <v>5434.10986</v>
      </c>
      <c r="M748" s="155">
        <f t="shared" si="161"/>
        <v>100</v>
      </c>
    </row>
    <row r="749" spans="1:13" ht="18.75">
      <c r="A749" s="162"/>
      <c r="B749" s="195"/>
      <c r="C749" s="162"/>
      <c r="D749" s="102" t="s">
        <v>465</v>
      </c>
      <c r="E749" s="102"/>
      <c r="F749" s="150" t="s">
        <v>466</v>
      </c>
      <c r="G749" s="107">
        <f t="shared" si="173"/>
        <v>0</v>
      </c>
      <c r="H749" s="107">
        <f t="shared" si="173"/>
        <v>5434.10986</v>
      </c>
      <c r="I749" s="107">
        <f t="shared" si="162"/>
        <v>5434.10986</v>
      </c>
      <c r="J749" s="107">
        <f t="shared" si="173"/>
        <v>0</v>
      </c>
      <c r="K749" s="107">
        <f t="shared" si="173"/>
        <v>5434.10986</v>
      </c>
      <c r="L749" s="107">
        <f t="shared" si="163"/>
        <v>5434.10986</v>
      </c>
      <c r="M749" s="155">
        <f t="shared" si="161"/>
        <v>100</v>
      </c>
    </row>
    <row r="750" spans="1:13" ht="75">
      <c r="A750" s="162"/>
      <c r="B750" s="195"/>
      <c r="C750" s="162"/>
      <c r="D750" s="102" t="s">
        <v>818</v>
      </c>
      <c r="E750" s="102"/>
      <c r="F750" s="150" t="s">
        <v>819</v>
      </c>
      <c r="G750" s="107">
        <f t="shared" si="173"/>
        <v>0</v>
      </c>
      <c r="H750" s="107">
        <f t="shared" si="173"/>
        <v>5434.10986</v>
      </c>
      <c r="I750" s="107">
        <f t="shared" si="162"/>
        <v>5434.10986</v>
      </c>
      <c r="J750" s="107">
        <f t="shared" si="173"/>
        <v>0</v>
      </c>
      <c r="K750" s="107">
        <f t="shared" si="173"/>
        <v>5434.10986</v>
      </c>
      <c r="L750" s="107">
        <f t="shared" si="163"/>
        <v>5434.10986</v>
      </c>
      <c r="M750" s="155">
        <f t="shared" si="161"/>
        <v>100</v>
      </c>
    </row>
    <row r="751" spans="1:13" ht="35.25" customHeight="1">
      <c r="A751" s="162"/>
      <c r="B751" s="195"/>
      <c r="C751" s="162"/>
      <c r="D751" s="102"/>
      <c r="E751" s="102" t="s">
        <v>143</v>
      </c>
      <c r="F751" s="150" t="s">
        <v>14</v>
      </c>
      <c r="G751" s="107">
        <f t="shared" si="173"/>
        <v>0</v>
      </c>
      <c r="H751" s="107">
        <f t="shared" si="173"/>
        <v>5434.10986</v>
      </c>
      <c r="I751" s="107">
        <f t="shared" si="162"/>
        <v>5434.10986</v>
      </c>
      <c r="J751" s="107">
        <f t="shared" si="173"/>
        <v>0</v>
      </c>
      <c r="K751" s="107">
        <f t="shared" si="173"/>
        <v>5434.10986</v>
      </c>
      <c r="L751" s="107">
        <f t="shared" si="163"/>
        <v>5434.10986</v>
      </c>
      <c r="M751" s="155">
        <f t="shared" si="161"/>
        <v>100</v>
      </c>
    </row>
    <row r="752" spans="1:13" ht="56.25">
      <c r="A752" s="162"/>
      <c r="B752" s="195"/>
      <c r="C752" s="162"/>
      <c r="D752" s="102"/>
      <c r="E752" s="102" t="s">
        <v>145</v>
      </c>
      <c r="F752" s="150" t="s">
        <v>814</v>
      </c>
      <c r="G752" s="107">
        <v>0</v>
      </c>
      <c r="H752" s="107">
        <v>5434.10986</v>
      </c>
      <c r="I752" s="107">
        <f t="shared" si="162"/>
        <v>5434.10986</v>
      </c>
      <c r="J752" s="107">
        <v>0</v>
      </c>
      <c r="K752" s="107">
        <v>5434.10986</v>
      </c>
      <c r="L752" s="107">
        <f t="shared" si="163"/>
        <v>5434.10986</v>
      </c>
      <c r="M752" s="155">
        <f t="shared" si="161"/>
        <v>100</v>
      </c>
    </row>
    <row r="753" spans="1:13" ht="18.75">
      <c r="A753" s="162"/>
      <c r="B753" s="162" t="s">
        <v>151</v>
      </c>
      <c r="C753" s="162"/>
      <c r="D753" s="102"/>
      <c r="E753" s="102"/>
      <c r="F753" s="211" t="s">
        <v>234</v>
      </c>
      <c r="G753" s="107">
        <f aca="true" t="shared" si="174" ref="G753:K758">G754</f>
        <v>900</v>
      </c>
      <c r="H753" s="107"/>
      <c r="I753" s="107">
        <f t="shared" si="162"/>
        <v>900</v>
      </c>
      <c r="J753" s="107">
        <f t="shared" si="174"/>
        <v>0</v>
      </c>
      <c r="K753" s="107"/>
      <c r="L753" s="107">
        <f t="shared" si="163"/>
        <v>0</v>
      </c>
      <c r="M753" s="155">
        <f t="shared" si="161"/>
        <v>0</v>
      </c>
    </row>
    <row r="754" spans="1:13" ht="18.75">
      <c r="A754" s="162"/>
      <c r="B754" s="162"/>
      <c r="C754" s="162" t="s">
        <v>136</v>
      </c>
      <c r="D754" s="102"/>
      <c r="E754" s="102"/>
      <c r="F754" s="211" t="s">
        <v>235</v>
      </c>
      <c r="G754" s="107">
        <f t="shared" si="174"/>
        <v>900</v>
      </c>
      <c r="H754" s="107"/>
      <c r="I754" s="107">
        <f t="shared" si="162"/>
        <v>900</v>
      </c>
      <c r="J754" s="107">
        <f t="shared" si="174"/>
        <v>0</v>
      </c>
      <c r="K754" s="107"/>
      <c r="L754" s="107">
        <f t="shared" si="163"/>
        <v>0</v>
      </c>
      <c r="M754" s="155">
        <f t="shared" si="161"/>
        <v>0</v>
      </c>
    </row>
    <row r="755" spans="1:13" ht="112.5">
      <c r="A755" s="162"/>
      <c r="B755" s="195"/>
      <c r="C755" s="162"/>
      <c r="D755" s="102" t="s">
        <v>407</v>
      </c>
      <c r="E755" s="102"/>
      <c r="F755" s="150" t="s">
        <v>2</v>
      </c>
      <c r="G755" s="107">
        <f t="shared" si="174"/>
        <v>900</v>
      </c>
      <c r="H755" s="107">
        <f t="shared" si="174"/>
        <v>0</v>
      </c>
      <c r="I755" s="107">
        <f>SUM(G755:H755)</f>
        <v>900</v>
      </c>
      <c r="J755" s="107">
        <f t="shared" si="174"/>
        <v>0</v>
      </c>
      <c r="K755" s="107">
        <f t="shared" si="174"/>
        <v>0</v>
      </c>
      <c r="L755" s="107">
        <f t="shared" si="163"/>
        <v>0</v>
      </c>
      <c r="M755" s="155">
        <f t="shared" si="161"/>
        <v>0</v>
      </c>
    </row>
    <row r="756" spans="1:13" ht="56.25">
      <c r="A756" s="162"/>
      <c r="B756" s="195"/>
      <c r="C756" s="162"/>
      <c r="D756" s="102" t="s">
        <v>3</v>
      </c>
      <c r="E756" s="102"/>
      <c r="F756" s="150" t="s">
        <v>4</v>
      </c>
      <c r="G756" s="107">
        <f t="shared" si="174"/>
        <v>900</v>
      </c>
      <c r="H756" s="107">
        <f t="shared" si="174"/>
        <v>0</v>
      </c>
      <c r="I756" s="107">
        <f>SUM(G756:H756)</f>
        <v>900</v>
      </c>
      <c r="J756" s="107">
        <f t="shared" si="174"/>
        <v>0</v>
      </c>
      <c r="K756" s="107">
        <f t="shared" si="174"/>
        <v>0</v>
      </c>
      <c r="L756" s="107">
        <f t="shared" si="163"/>
        <v>0</v>
      </c>
      <c r="M756" s="155">
        <f t="shared" si="161"/>
        <v>0</v>
      </c>
    </row>
    <row r="757" spans="1:13" ht="91.5" customHeight="1">
      <c r="A757" s="162"/>
      <c r="B757" s="195"/>
      <c r="C757" s="162"/>
      <c r="D757" s="102" t="s">
        <v>867</v>
      </c>
      <c r="E757" s="102"/>
      <c r="F757" s="150" t="s">
        <v>868</v>
      </c>
      <c r="G757" s="107">
        <f t="shared" si="174"/>
        <v>900</v>
      </c>
      <c r="H757" s="107">
        <f t="shared" si="174"/>
        <v>0</v>
      </c>
      <c r="I757" s="107">
        <f>SUM(G757:H757)</f>
        <v>900</v>
      </c>
      <c r="J757" s="107">
        <f t="shared" si="174"/>
        <v>0</v>
      </c>
      <c r="K757" s="107">
        <f t="shared" si="174"/>
        <v>0</v>
      </c>
      <c r="L757" s="107">
        <f t="shared" si="163"/>
        <v>0</v>
      </c>
      <c r="M757" s="155">
        <f t="shared" si="161"/>
        <v>0</v>
      </c>
    </row>
    <row r="758" spans="1:13" ht="57.75" customHeight="1">
      <c r="A758" s="162"/>
      <c r="B758" s="195"/>
      <c r="C758" s="162"/>
      <c r="D758" s="102"/>
      <c r="E758" s="102" t="s">
        <v>156</v>
      </c>
      <c r="F758" s="150" t="s">
        <v>5</v>
      </c>
      <c r="G758" s="107">
        <f t="shared" si="174"/>
        <v>900</v>
      </c>
      <c r="H758" s="107">
        <f t="shared" si="174"/>
        <v>0</v>
      </c>
      <c r="I758" s="107">
        <f>SUM(G758:H758)</f>
        <v>900</v>
      </c>
      <c r="J758" s="107">
        <f t="shared" si="174"/>
        <v>0</v>
      </c>
      <c r="K758" s="107">
        <f t="shared" si="174"/>
        <v>0</v>
      </c>
      <c r="L758" s="107">
        <f t="shared" si="163"/>
        <v>0</v>
      </c>
      <c r="M758" s="155">
        <f t="shared" si="161"/>
        <v>0</v>
      </c>
    </row>
    <row r="759" spans="1:13" ht="18.75">
      <c r="A759" s="162"/>
      <c r="B759" s="195"/>
      <c r="C759" s="162"/>
      <c r="D759" s="102"/>
      <c r="E759" s="102" t="s">
        <v>158</v>
      </c>
      <c r="F759" s="150" t="s">
        <v>157</v>
      </c>
      <c r="G759" s="107">
        <v>900</v>
      </c>
      <c r="H759" s="107"/>
      <c r="I759" s="107">
        <f>SUM(G759:H759)</f>
        <v>900</v>
      </c>
      <c r="J759" s="107">
        <v>0</v>
      </c>
      <c r="K759" s="107">
        <v>0</v>
      </c>
      <c r="L759" s="107">
        <f t="shared" si="163"/>
        <v>0</v>
      </c>
      <c r="M759" s="155">
        <f t="shared" si="161"/>
        <v>0</v>
      </c>
    </row>
    <row r="760" spans="1:13" ht="56.25">
      <c r="A760" s="193" t="s">
        <v>56</v>
      </c>
      <c r="B760" s="193"/>
      <c r="C760" s="193"/>
      <c r="D760" s="141"/>
      <c r="E760" s="141"/>
      <c r="F760" s="205" t="s">
        <v>267</v>
      </c>
      <c r="G760" s="106">
        <f>G761+G843+G857+G883+G891+G897+G904</f>
        <v>25256.72891</v>
      </c>
      <c r="H760" s="114">
        <f>H761+H843+H857+H883+H891+H897+H904</f>
        <v>2459.2398300000004</v>
      </c>
      <c r="I760" s="106">
        <f aca="true" t="shared" si="175" ref="I760:I765">SUM(G760:H760)</f>
        <v>27715.968740000004</v>
      </c>
      <c r="J760" s="106">
        <f>J761+J843+J857+J883+J891+J897+J904</f>
        <v>25162.828910000004</v>
      </c>
      <c r="K760" s="114">
        <f>K761+K843+K857+K883+K891+K897+K904</f>
        <v>2310.03983</v>
      </c>
      <c r="L760" s="106">
        <f t="shared" si="163"/>
        <v>27472.868740000005</v>
      </c>
      <c r="M760" s="194">
        <f t="shared" si="161"/>
        <v>99.1228883165496</v>
      </c>
    </row>
    <row r="761" spans="1:13" ht="56.25">
      <c r="A761" s="193" t="s">
        <v>56</v>
      </c>
      <c r="B761" s="193"/>
      <c r="C761" s="193"/>
      <c r="D761" s="141"/>
      <c r="E761" s="141"/>
      <c r="F761" s="205" t="s">
        <v>57</v>
      </c>
      <c r="G761" s="106">
        <f>G762</f>
        <v>16038.892460000003</v>
      </c>
      <c r="H761" s="114">
        <f>H762</f>
        <v>2279.2398300000004</v>
      </c>
      <c r="I761" s="106">
        <f t="shared" si="175"/>
        <v>18318.13229</v>
      </c>
      <c r="J761" s="106">
        <f>J762</f>
        <v>16038.892460000003</v>
      </c>
      <c r="K761" s="114">
        <f>K762</f>
        <v>2263.23983</v>
      </c>
      <c r="L761" s="106">
        <f t="shared" si="163"/>
        <v>18302.13229</v>
      </c>
      <c r="M761" s="194">
        <f t="shared" si="161"/>
        <v>99.91265485068729</v>
      </c>
    </row>
    <row r="762" spans="1:13" ht="18.75">
      <c r="A762" s="162"/>
      <c r="B762" s="162" t="s">
        <v>136</v>
      </c>
      <c r="C762" s="162"/>
      <c r="D762" s="102"/>
      <c r="E762" s="102"/>
      <c r="F762" s="206" t="s">
        <v>137</v>
      </c>
      <c r="G762" s="107">
        <f>G763+G768+G820+G835+G826</f>
        <v>16038.892460000003</v>
      </c>
      <c r="H762" s="108">
        <f>H763+H768+H820+H835+H826</f>
        <v>2279.2398300000004</v>
      </c>
      <c r="I762" s="107">
        <f t="shared" si="175"/>
        <v>18318.13229</v>
      </c>
      <c r="J762" s="107">
        <f>J763+J768+J820+J835+J826</f>
        <v>16038.892460000003</v>
      </c>
      <c r="K762" s="108">
        <f>K763+K768+K820+K835+K826</f>
        <v>2263.23983</v>
      </c>
      <c r="L762" s="107">
        <f t="shared" si="163"/>
        <v>18302.13229</v>
      </c>
      <c r="M762" s="155">
        <f t="shared" si="161"/>
        <v>99.91265485068729</v>
      </c>
    </row>
    <row r="763" spans="1:13" ht="75">
      <c r="A763" s="195"/>
      <c r="B763" s="195"/>
      <c r="C763" s="195" t="s">
        <v>182</v>
      </c>
      <c r="D763" s="149"/>
      <c r="E763" s="149"/>
      <c r="F763" s="150" t="s">
        <v>816</v>
      </c>
      <c r="G763" s="107">
        <f aca="true" t="shared" si="176" ref="G763:K766">G764</f>
        <v>1121.36</v>
      </c>
      <c r="H763" s="108">
        <f t="shared" si="176"/>
        <v>0</v>
      </c>
      <c r="I763" s="107">
        <f t="shared" si="175"/>
        <v>1121.36</v>
      </c>
      <c r="J763" s="107">
        <f t="shared" si="176"/>
        <v>1121.36</v>
      </c>
      <c r="K763" s="108">
        <f t="shared" si="176"/>
        <v>0</v>
      </c>
      <c r="L763" s="107">
        <f t="shared" si="163"/>
        <v>1121.36</v>
      </c>
      <c r="M763" s="155">
        <f t="shared" si="161"/>
        <v>100</v>
      </c>
    </row>
    <row r="764" spans="1:13" ht="56.25">
      <c r="A764" s="195"/>
      <c r="B764" s="195"/>
      <c r="C764" s="195"/>
      <c r="D764" s="102" t="s">
        <v>271</v>
      </c>
      <c r="E764" s="102"/>
      <c r="F764" s="206" t="s">
        <v>272</v>
      </c>
      <c r="G764" s="107">
        <f t="shared" si="176"/>
        <v>1121.36</v>
      </c>
      <c r="H764" s="108">
        <f t="shared" si="176"/>
        <v>0</v>
      </c>
      <c r="I764" s="107">
        <f t="shared" si="175"/>
        <v>1121.36</v>
      </c>
      <c r="J764" s="107">
        <f t="shared" si="176"/>
        <v>1121.36</v>
      </c>
      <c r="K764" s="108">
        <f t="shared" si="176"/>
        <v>0</v>
      </c>
      <c r="L764" s="107">
        <f t="shared" si="163"/>
        <v>1121.36</v>
      </c>
      <c r="M764" s="155">
        <f t="shared" si="161"/>
        <v>100</v>
      </c>
    </row>
    <row r="765" spans="1:13" ht="37.5">
      <c r="A765" s="195"/>
      <c r="B765" s="195"/>
      <c r="C765" s="195"/>
      <c r="D765" s="102" t="s">
        <v>307</v>
      </c>
      <c r="E765" s="102"/>
      <c r="F765" s="150" t="s">
        <v>308</v>
      </c>
      <c r="G765" s="107">
        <f t="shared" si="176"/>
        <v>1121.36</v>
      </c>
      <c r="H765" s="108">
        <f t="shared" si="176"/>
        <v>0</v>
      </c>
      <c r="I765" s="107">
        <f t="shared" si="175"/>
        <v>1121.36</v>
      </c>
      <c r="J765" s="107">
        <f t="shared" si="176"/>
        <v>1121.36</v>
      </c>
      <c r="K765" s="108">
        <f t="shared" si="176"/>
        <v>0</v>
      </c>
      <c r="L765" s="107">
        <f t="shared" si="163"/>
        <v>1121.36</v>
      </c>
      <c r="M765" s="155">
        <f t="shared" si="161"/>
        <v>100</v>
      </c>
    </row>
    <row r="766" spans="1:13" ht="111" customHeight="1">
      <c r="A766" s="195"/>
      <c r="B766" s="195"/>
      <c r="C766" s="195"/>
      <c r="D766" s="149"/>
      <c r="E766" s="102" t="s">
        <v>139</v>
      </c>
      <c r="F766" s="150" t="s">
        <v>899</v>
      </c>
      <c r="G766" s="107">
        <f t="shared" si="176"/>
        <v>1121.36</v>
      </c>
      <c r="H766" s="108">
        <f t="shared" si="176"/>
        <v>0</v>
      </c>
      <c r="I766" s="112">
        <f>G766+H766</f>
        <v>1121.36</v>
      </c>
      <c r="J766" s="107">
        <f t="shared" si="176"/>
        <v>1121.36</v>
      </c>
      <c r="K766" s="108">
        <f t="shared" si="176"/>
        <v>0</v>
      </c>
      <c r="L766" s="112">
        <f>J766+K766</f>
        <v>1121.36</v>
      </c>
      <c r="M766" s="155">
        <f t="shared" si="161"/>
        <v>100</v>
      </c>
    </row>
    <row r="767" spans="1:13" ht="56.25">
      <c r="A767" s="195"/>
      <c r="B767" s="195"/>
      <c r="C767" s="195"/>
      <c r="D767" s="149"/>
      <c r="E767" s="102" t="s">
        <v>141</v>
      </c>
      <c r="F767" s="150" t="s">
        <v>534</v>
      </c>
      <c r="G767" s="107">
        <v>1121.36</v>
      </c>
      <c r="H767" s="112"/>
      <c r="I767" s="112">
        <f>G767+H767</f>
        <v>1121.36</v>
      </c>
      <c r="J767" s="107">
        <v>1121.36</v>
      </c>
      <c r="K767" s="112"/>
      <c r="L767" s="112">
        <f>J767+K767</f>
        <v>1121.36</v>
      </c>
      <c r="M767" s="155">
        <f t="shared" si="161"/>
        <v>100</v>
      </c>
    </row>
    <row r="768" spans="1:13" ht="112.5">
      <c r="A768" s="195"/>
      <c r="B768" s="195"/>
      <c r="C768" s="162" t="s">
        <v>177</v>
      </c>
      <c r="D768" s="102"/>
      <c r="E768" s="102"/>
      <c r="F768" s="150" t="s">
        <v>828</v>
      </c>
      <c r="G768" s="107">
        <f>G769+G777</f>
        <v>13542.238000000001</v>
      </c>
      <c r="H768" s="108">
        <f>H769+H777</f>
        <v>1146.13983</v>
      </c>
      <c r="I768" s="107">
        <f>SUM(G768:H768)</f>
        <v>14688.377830000001</v>
      </c>
      <c r="J768" s="107">
        <f>J769+J777</f>
        <v>13542.238000000001</v>
      </c>
      <c r="K768" s="108">
        <f>K769+K777</f>
        <v>1143.03983</v>
      </c>
      <c r="L768" s="107">
        <f>SUM(J768:K768)</f>
        <v>14685.27783</v>
      </c>
      <c r="M768" s="155">
        <f t="shared" si="161"/>
        <v>99.97889487841421</v>
      </c>
    </row>
    <row r="769" spans="1:13" ht="56.25">
      <c r="A769" s="195"/>
      <c r="B769" s="195"/>
      <c r="C769" s="162"/>
      <c r="D769" s="102" t="s">
        <v>271</v>
      </c>
      <c r="E769" s="102"/>
      <c r="F769" s="206" t="s">
        <v>272</v>
      </c>
      <c r="G769" s="107">
        <f>G770</f>
        <v>13317.238000000001</v>
      </c>
      <c r="H769" s="108">
        <f>H770</f>
        <v>0</v>
      </c>
      <c r="I769" s="107">
        <f>SUM(G769:H769)</f>
        <v>13317.238000000001</v>
      </c>
      <c r="J769" s="107">
        <f>J770</f>
        <v>13317.238000000001</v>
      </c>
      <c r="K769" s="108">
        <f>K770</f>
        <v>0</v>
      </c>
      <c r="L769" s="107">
        <f>SUM(J769:K769)</f>
        <v>13317.238000000001</v>
      </c>
      <c r="M769" s="155">
        <f t="shared" si="161"/>
        <v>100</v>
      </c>
    </row>
    <row r="770" spans="1:13" ht="37.5">
      <c r="A770" s="195"/>
      <c r="B770" s="195"/>
      <c r="C770" s="162"/>
      <c r="D770" s="102" t="s">
        <v>273</v>
      </c>
      <c r="E770" s="102"/>
      <c r="F770" s="150" t="s">
        <v>274</v>
      </c>
      <c r="G770" s="107">
        <f>G771+G773+G775</f>
        <v>13317.238000000001</v>
      </c>
      <c r="H770" s="108">
        <f>H771+H773</f>
        <v>0</v>
      </c>
      <c r="I770" s="107">
        <f>SUM(G770:H770)</f>
        <v>13317.238000000001</v>
      </c>
      <c r="J770" s="107">
        <f>J771+J773+J775</f>
        <v>13317.238000000001</v>
      </c>
      <c r="K770" s="108">
        <f>K771+K773</f>
        <v>0</v>
      </c>
      <c r="L770" s="107">
        <f>SUM(J770:K770)</f>
        <v>13317.238000000001</v>
      </c>
      <c r="M770" s="155">
        <f t="shared" si="161"/>
        <v>100</v>
      </c>
    </row>
    <row r="771" spans="1:13" ht="112.5" customHeight="1">
      <c r="A771" s="195"/>
      <c r="B771" s="195"/>
      <c r="C771" s="162"/>
      <c r="D771" s="102"/>
      <c r="E771" s="102" t="s">
        <v>139</v>
      </c>
      <c r="F771" s="150" t="s">
        <v>899</v>
      </c>
      <c r="G771" s="107">
        <f>G772</f>
        <v>10740.41464</v>
      </c>
      <c r="H771" s="108">
        <f>H772</f>
        <v>0</v>
      </c>
      <c r="I771" s="112">
        <f aca="true" t="shared" si="177" ref="I771:I776">G771+H771</f>
        <v>10740.41464</v>
      </c>
      <c r="J771" s="107">
        <f>J772</f>
        <v>10740.41464</v>
      </c>
      <c r="K771" s="108">
        <f>K772</f>
        <v>0</v>
      </c>
      <c r="L771" s="112">
        <f aca="true" t="shared" si="178" ref="L771:L776">J771+K771</f>
        <v>10740.41464</v>
      </c>
      <c r="M771" s="155">
        <f t="shared" si="161"/>
        <v>100</v>
      </c>
    </row>
    <row r="772" spans="1:13" ht="56.25">
      <c r="A772" s="195"/>
      <c r="B772" s="195"/>
      <c r="C772" s="162"/>
      <c r="D772" s="102"/>
      <c r="E772" s="102" t="s">
        <v>141</v>
      </c>
      <c r="F772" s="150" t="s">
        <v>534</v>
      </c>
      <c r="G772" s="107">
        <v>10740.41464</v>
      </c>
      <c r="H772" s="112"/>
      <c r="I772" s="112">
        <f t="shared" si="177"/>
        <v>10740.41464</v>
      </c>
      <c r="J772" s="107">
        <v>10740.41464</v>
      </c>
      <c r="K772" s="112"/>
      <c r="L772" s="112">
        <f t="shared" si="178"/>
        <v>10740.41464</v>
      </c>
      <c r="M772" s="155">
        <f t="shared" si="161"/>
        <v>100</v>
      </c>
    </row>
    <row r="773" spans="1:13" ht="37.5" customHeight="1">
      <c r="A773" s="195"/>
      <c r="B773" s="195"/>
      <c r="C773" s="162"/>
      <c r="D773" s="102"/>
      <c r="E773" s="102" t="s">
        <v>143</v>
      </c>
      <c r="F773" s="150" t="s">
        <v>14</v>
      </c>
      <c r="G773" s="107">
        <f>G774</f>
        <v>2266.69792</v>
      </c>
      <c r="H773" s="108">
        <f>H774</f>
        <v>0</v>
      </c>
      <c r="I773" s="112">
        <f t="shared" si="177"/>
        <v>2266.69792</v>
      </c>
      <c r="J773" s="107">
        <f>J774</f>
        <v>2266.69792</v>
      </c>
      <c r="K773" s="108">
        <f>K774</f>
        <v>0</v>
      </c>
      <c r="L773" s="112">
        <f t="shared" si="178"/>
        <v>2266.69792</v>
      </c>
      <c r="M773" s="155">
        <f t="shared" si="161"/>
        <v>100</v>
      </c>
    </row>
    <row r="774" spans="1:13" ht="56.25">
      <c r="A774" s="195"/>
      <c r="B774" s="195"/>
      <c r="C774" s="162"/>
      <c r="D774" s="102"/>
      <c r="E774" s="102" t="s">
        <v>145</v>
      </c>
      <c r="F774" s="150" t="s">
        <v>814</v>
      </c>
      <c r="G774" s="107">
        <v>2266.69792</v>
      </c>
      <c r="H774" s="112"/>
      <c r="I774" s="112">
        <f t="shared" si="177"/>
        <v>2266.69792</v>
      </c>
      <c r="J774" s="107">
        <v>2266.69792</v>
      </c>
      <c r="K774" s="112"/>
      <c r="L774" s="112">
        <f t="shared" si="178"/>
        <v>2266.69792</v>
      </c>
      <c r="M774" s="155">
        <f t="shared" si="161"/>
        <v>100</v>
      </c>
    </row>
    <row r="775" spans="1:13" ht="18.75">
      <c r="A775" s="195"/>
      <c r="B775" s="195"/>
      <c r="C775" s="162"/>
      <c r="D775" s="102"/>
      <c r="E775" s="102" t="s">
        <v>146</v>
      </c>
      <c r="F775" s="150" t="s">
        <v>147</v>
      </c>
      <c r="G775" s="107">
        <f>G776</f>
        <v>310.12544</v>
      </c>
      <c r="H775" s="107">
        <f>H776</f>
        <v>0</v>
      </c>
      <c r="I775" s="112">
        <f t="shared" si="177"/>
        <v>310.12544</v>
      </c>
      <c r="J775" s="107">
        <f>J776</f>
        <v>310.12544</v>
      </c>
      <c r="K775" s="107">
        <f>K776</f>
        <v>0</v>
      </c>
      <c r="L775" s="112">
        <f t="shared" si="178"/>
        <v>310.12544</v>
      </c>
      <c r="M775" s="155">
        <f aca="true" t="shared" si="179" ref="M775:M825">L775/I775*100</f>
        <v>100</v>
      </c>
    </row>
    <row r="776" spans="1:13" ht="20.25" customHeight="1">
      <c r="A776" s="195"/>
      <c r="B776" s="195"/>
      <c r="C776" s="162"/>
      <c r="D776" s="102"/>
      <c r="E776" s="102" t="s">
        <v>148</v>
      </c>
      <c r="F776" s="150" t="s">
        <v>17</v>
      </c>
      <c r="G776" s="107">
        <v>310.12544</v>
      </c>
      <c r="H776" s="112"/>
      <c r="I776" s="112">
        <f t="shared" si="177"/>
        <v>310.12544</v>
      </c>
      <c r="J776" s="107">
        <v>310.12544</v>
      </c>
      <c r="K776" s="112"/>
      <c r="L776" s="112">
        <f t="shared" si="178"/>
        <v>310.12544</v>
      </c>
      <c r="M776" s="155">
        <f t="shared" si="179"/>
        <v>100</v>
      </c>
    </row>
    <row r="777" spans="1:13" ht="56.25">
      <c r="A777" s="195"/>
      <c r="B777" s="195"/>
      <c r="C777" s="162"/>
      <c r="D777" s="102" t="s">
        <v>464</v>
      </c>
      <c r="E777" s="102"/>
      <c r="F777" s="150" t="s">
        <v>468</v>
      </c>
      <c r="G777" s="112">
        <f>G778+G801</f>
        <v>225</v>
      </c>
      <c r="H777" s="112">
        <f>H778+H801+H797</f>
        <v>1146.13983</v>
      </c>
      <c r="I777" s="107">
        <f>SUM(G777:H777)</f>
        <v>1371.13983</v>
      </c>
      <c r="J777" s="112">
        <f>J778+J801</f>
        <v>225</v>
      </c>
      <c r="K777" s="112">
        <f>K778+K801+K797</f>
        <v>1143.03983</v>
      </c>
      <c r="L777" s="107">
        <f>SUM(J777:K777)</f>
        <v>1368.03983</v>
      </c>
      <c r="M777" s="155">
        <f t="shared" si="179"/>
        <v>99.7739107323576</v>
      </c>
    </row>
    <row r="778" spans="1:13" ht="18.75">
      <c r="A778" s="195"/>
      <c r="B778" s="195"/>
      <c r="C778" s="162"/>
      <c r="D778" s="102" t="s">
        <v>465</v>
      </c>
      <c r="E778" s="102"/>
      <c r="F778" s="150" t="s">
        <v>466</v>
      </c>
      <c r="G778" s="109">
        <f>G779+G782+G787+G792</f>
        <v>0</v>
      </c>
      <c r="H778" s="109">
        <f>H779+H782+H787+H792</f>
        <v>923.7</v>
      </c>
      <c r="I778" s="107">
        <f>SUM(G778:H778)</f>
        <v>923.7</v>
      </c>
      <c r="J778" s="112">
        <f>J779+J782+J787+J792</f>
        <v>0</v>
      </c>
      <c r="K778" s="109">
        <f>K779+K782+K787+K792</f>
        <v>920.6</v>
      </c>
      <c r="L778" s="107">
        <f>SUM(J778:K778)</f>
        <v>920.6</v>
      </c>
      <c r="M778" s="155">
        <f t="shared" si="179"/>
        <v>99.66439320125582</v>
      </c>
    </row>
    <row r="779" spans="1:13" ht="37.5">
      <c r="A779" s="195"/>
      <c r="B779" s="195"/>
      <c r="C779" s="162"/>
      <c r="D779" s="102" t="s">
        <v>493</v>
      </c>
      <c r="E779" s="102"/>
      <c r="F779" s="150" t="s">
        <v>58</v>
      </c>
      <c r="G779" s="112">
        <f>G780</f>
        <v>0</v>
      </c>
      <c r="H779" s="109">
        <f>H780</f>
        <v>3.1</v>
      </c>
      <c r="I779" s="107">
        <f>SUM(G779:H779)</f>
        <v>3.1</v>
      </c>
      <c r="J779" s="112">
        <f>J780</f>
        <v>0</v>
      </c>
      <c r="K779" s="109">
        <f>K780</f>
        <v>0</v>
      </c>
      <c r="L779" s="107">
        <f>SUM(J779:K779)</f>
        <v>0</v>
      </c>
      <c r="M779" s="155">
        <f t="shared" si="179"/>
        <v>0</v>
      </c>
    </row>
    <row r="780" spans="1:13" ht="34.5" customHeight="1">
      <c r="A780" s="195"/>
      <c r="B780" s="195"/>
      <c r="C780" s="162"/>
      <c r="D780" s="102"/>
      <c r="E780" s="102" t="s">
        <v>143</v>
      </c>
      <c r="F780" s="150" t="s">
        <v>14</v>
      </c>
      <c r="G780" s="107">
        <f>G781</f>
        <v>0</v>
      </c>
      <c r="H780" s="108">
        <f>H781</f>
        <v>3.1</v>
      </c>
      <c r="I780" s="112">
        <f>G780+H780</f>
        <v>3.1</v>
      </c>
      <c r="J780" s="107">
        <f>J781</f>
        <v>0</v>
      </c>
      <c r="K780" s="108">
        <f>K781</f>
        <v>0</v>
      </c>
      <c r="L780" s="112">
        <f>J780+K780</f>
        <v>0</v>
      </c>
      <c r="M780" s="155">
        <f t="shared" si="179"/>
        <v>0</v>
      </c>
    </row>
    <row r="781" spans="1:13" ht="56.25">
      <c r="A781" s="195"/>
      <c r="B781" s="195"/>
      <c r="C781" s="162"/>
      <c r="D781" s="102"/>
      <c r="E781" s="102" t="s">
        <v>145</v>
      </c>
      <c r="F781" s="150" t="s">
        <v>814</v>
      </c>
      <c r="G781" s="107"/>
      <c r="H781" s="112">
        <v>3.1</v>
      </c>
      <c r="I781" s="112">
        <f>G781+H781</f>
        <v>3.1</v>
      </c>
      <c r="J781" s="107"/>
      <c r="K781" s="112">
        <v>0</v>
      </c>
      <c r="L781" s="112">
        <f>J781+K781</f>
        <v>0</v>
      </c>
      <c r="M781" s="155">
        <f t="shared" si="179"/>
        <v>0</v>
      </c>
    </row>
    <row r="782" spans="1:13" ht="75">
      <c r="A782" s="195"/>
      <c r="B782" s="195"/>
      <c r="C782" s="162"/>
      <c r="D782" s="102" t="s">
        <v>509</v>
      </c>
      <c r="E782" s="102"/>
      <c r="F782" s="150" t="s">
        <v>59</v>
      </c>
      <c r="G782" s="112">
        <f>G783+G785</f>
        <v>0</v>
      </c>
      <c r="H782" s="109">
        <f>H783+H785</f>
        <v>240.70000000000002</v>
      </c>
      <c r="I782" s="107">
        <f>SUM(G782:H782)</f>
        <v>240.70000000000002</v>
      </c>
      <c r="J782" s="112">
        <f>J783+J785</f>
        <v>0</v>
      </c>
      <c r="K782" s="109">
        <f>K783+K785</f>
        <v>240.70000000000002</v>
      </c>
      <c r="L782" s="107">
        <f>SUM(J782:K782)</f>
        <v>240.70000000000002</v>
      </c>
      <c r="M782" s="155">
        <f t="shared" si="179"/>
        <v>100</v>
      </c>
    </row>
    <row r="783" spans="1:13" ht="111" customHeight="1">
      <c r="A783" s="195"/>
      <c r="B783" s="195"/>
      <c r="C783" s="162"/>
      <c r="D783" s="102"/>
      <c r="E783" s="102" t="s">
        <v>139</v>
      </c>
      <c r="F783" s="150" t="s">
        <v>899</v>
      </c>
      <c r="G783" s="107">
        <f>G784</f>
        <v>0</v>
      </c>
      <c r="H783" s="108">
        <f>H784</f>
        <v>209.46</v>
      </c>
      <c r="I783" s="112">
        <f>G783+H783</f>
        <v>209.46</v>
      </c>
      <c r="J783" s="107">
        <f>J784</f>
        <v>0</v>
      </c>
      <c r="K783" s="108">
        <f>K784</f>
        <v>209.46</v>
      </c>
      <c r="L783" s="112">
        <f>J783+K783</f>
        <v>209.46</v>
      </c>
      <c r="M783" s="155">
        <f t="shared" si="179"/>
        <v>100</v>
      </c>
    </row>
    <row r="784" spans="1:13" ht="56.25">
      <c r="A784" s="195"/>
      <c r="B784" s="195"/>
      <c r="C784" s="162"/>
      <c r="D784" s="102"/>
      <c r="E784" s="102" t="s">
        <v>141</v>
      </c>
      <c r="F784" s="150" t="s">
        <v>534</v>
      </c>
      <c r="G784" s="107"/>
      <c r="H784" s="112">
        <v>209.46</v>
      </c>
      <c r="I784" s="112">
        <f>G784+H784</f>
        <v>209.46</v>
      </c>
      <c r="J784" s="107">
        <v>0</v>
      </c>
      <c r="K784" s="112">
        <v>209.46</v>
      </c>
      <c r="L784" s="112">
        <f>J784+K784</f>
        <v>209.46</v>
      </c>
      <c r="M784" s="155">
        <f t="shared" si="179"/>
        <v>100</v>
      </c>
    </row>
    <row r="785" spans="1:13" ht="35.25" customHeight="1">
      <c r="A785" s="195"/>
      <c r="B785" s="195"/>
      <c r="C785" s="162"/>
      <c r="D785" s="102"/>
      <c r="E785" s="102" t="s">
        <v>143</v>
      </c>
      <c r="F785" s="150" t="s">
        <v>14</v>
      </c>
      <c r="G785" s="107">
        <f>G786</f>
        <v>0</v>
      </c>
      <c r="H785" s="108">
        <f>H786</f>
        <v>31.24</v>
      </c>
      <c r="I785" s="112">
        <f>G785+H785</f>
        <v>31.24</v>
      </c>
      <c r="J785" s="107">
        <f>J786</f>
        <v>0</v>
      </c>
      <c r="K785" s="108">
        <f>K786</f>
        <v>31.24</v>
      </c>
      <c r="L785" s="112">
        <f>J785+K785</f>
        <v>31.24</v>
      </c>
      <c r="M785" s="155">
        <f t="shared" si="179"/>
        <v>100</v>
      </c>
    </row>
    <row r="786" spans="1:13" ht="56.25">
      <c r="A786" s="195"/>
      <c r="B786" s="195"/>
      <c r="C786" s="162"/>
      <c r="D786" s="102"/>
      <c r="E786" s="102" t="s">
        <v>145</v>
      </c>
      <c r="F786" s="150" t="s">
        <v>814</v>
      </c>
      <c r="G786" s="107"/>
      <c r="H786" s="112">
        <v>31.24</v>
      </c>
      <c r="I786" s="112">
        <f>G786+H786</f>
        <v>31.24</v>
      </c>
      <c r="J786" s="107">
        <v>0</v>
      </c>
      <c r="K786" s="112">
        <v>31.24</v>
      </c>
      <c r="L786" s="112">
        <f>J786+K786</f>
        <v>31.24</v>
      </c>
      <c r="M786" s="155">
        <f t="shared" si="179"/>
        <v>100</v>
      </c>
    </row>
    <row r="787" spans="1:13" ht="56.25">
      <c r="A787" s="195"/>
      <c r="B787" s="195"/>
      <c r="C787" s="162"/>
      <c r="D787" s="102" t="s">
        <v>510</v>
      </c>
      <c r="E787" s="102"/>
      <c r="F787" s="206" t="s">
        <v>306</v>
      </c>
      <c r="G787" s="112">
        <f>G788+G790</f>
        <v>0</v>
      </c>
      <c r="H787" s="109">
        <f>H788+H790</f>
        <v>663.6</v>
      </c>
      <c r="I787" s="107">
        <f>SUM(G787:H787)</f>
        <v>663.6</v>
      </c>
      <c r="J787" s="112">
        <f>J788+J790</f>
        <v>0</v>
      </c>
      <c r="K787" s="109">
        <f>K788+K790</f>
        <v>663.6</v>
      </c>
      <c r="L787" s="107">
        <f>SUM(J787:K787)</f>
        <v>663.6</v>
      </c>
      <c r="M787" s="155">
        <f t="shared" si="179"/>
        <v>100</v>
      </c>
    </row>
    <row r="788" spans="1:13" ht="111" customHeight="1">
      <c r="A788" s="195"/>
      <c r="B788" s="195"/>
      <c r="C788" s="162"/>
      <c r="D788" s="102"/>
      <c r="E788" s="102" t="s">
        <v>139</v>
      </c>
      <c r="F788" s="150" t="s">
        <v>899</v>
      </c>
      <c r="G788" s="107">
        <f>G789</f>
        <v>0</v>
      </c>
      <c r="H788" s="108">
        <f>H789</f>
        <v>605.952</v>
      </c>
      <c r="I788" s="112">
        <f>G788+H788</f>
        <v>605.952</v>
      </c>
      <c r="J788" s="107">
        <f>J789</f>
        <v>0</v>
      </c>
      <c r="K788" s="108">
        <f>K789</f>
        <v>605.952</v>
      </c>
      <c r="L788" s="112">
        <f>J788+K788</f>
        <v>605.952</v>
      </c>
      <c r="M788" s="155">
        <f t="shared" si="179"/>
        <v>100</v>
      </c>
    </row>
    <row r="789" spans="1:13" ht="54.75" customHeight="1">
      <c r="A789" s="195"/>
      <c r="B789" s="195"/>
      <c r="C789" s="162"/>
      <c r="D789" s="102"/>
      <c r="E789" s="102" t="s">
        <v>141</v>
      </c>
      <c r="F789" s="150" t="s">
        <v>534</v>
      </c>
      <c r="G789" s="107"/>
      <c r="H789" s="112">
        <v>605.952</v>
      </c>
      <c r="I789" s="112">
        <f>G789+H789</f>
        <v>605.952</v>
      </c>
      <c r="J789" s="107">
        <v>0</v>
      </c>
      <c r="K789" s="112">
        <v>605.952</v>
      </c>
      <c r="L789" s="112">
        <f>J789+K789</f>
        <v>605.952</v>
      </c>
      <c r="M789" s="155">
        <f t="shared" si="179"/>
        <v>100</v>
      </c>
    </row>
    <row r="790" spans="1:13" ht="33.75" customHeight="1">
      <c r="A790" s="195"/>
      <c r="B790" s="195"/>
      <c r="C790" s="162"/>
      <c r="D790" s="102"/>
      <c r="E790" s="102" t="s">
        <v>143</v>
      </c>
      <c r="F790" s="150" t="s">
        <v>14</v>
      </c>
      <c r="G790" s="107">
        <f>G791</f>
        <v>0</v>
      </c>
      <c r="H790" s="108">
        <f>H791</f>
        <v>57.648</v>
      </c>
      <c r="I790" s="112">
        <f>G790+H790</f>
        <v>57.648</v>
      </c>
      <c r="J790" s="107">
        <f>J791</f>
        <v>0</v>
      </c>
      <c r="K790" s="108">
        <f>K791</f>
        <v>57.648</v>
      </c>
      <c r="L790" s="112">
        <f>J790+K790</f>
        <v>57.648</v>
      </c>
      <c r="M790" s="155">
        <f t="shared" si="179"/>
        <v>100</v>
      </c>
    </row>
    <row r="791" spans="1:13" ht="56.25">
      <c r="A791" s="195"/>
      <c r="B791" s="195"/>
      <c r="C791" s="162"/>
      <c r="D791" s="102"/>
      <c r="E791" s="102" t="s">
        <v>145</v>
      </c>
      <c r="F791" s="150" t="s">
        <v>814</v>
      </c>
      <c r="G791" s="107"/>
      <c r="H791" s="112">
        <v>57.648</v>
      </c>
      <c r="I791" s="112">
        <f>G791+H791</f>
        <v>57.648</v>
      </c>
      <c r="J791" s="107">
        <v>0</v>
      </c>
      <c r="K791" s="112">
        <v>57.648</v>
      </c>
      <c r="L791" s="112">
        <f>J791+K791</f>
        <v>57.648</v>
      </c>
      <c r="M791" s="155">
        <f t="shared" si="179"/>
        <v>100</v>
      </c>
    </row>
    <row r="792" spans="1:13" ht="146.25" customHeight="1">
      <c r="A792" s="195"/>
      <c r="B792" s="195"/>
      <c r="C792" s="162"/>
      <c r="D792" s="102" t="s">
        <v>490</v>
      </c>
      <c r="E792" s="102"/>
      <c r="F792" s="150" t="s">
        <v>532</v>
      </c>
      <c r="G792" s="112">
        <f>G793+G795</f>
        <v>0</v>
      </c>
      <c r="H792" s="109">
        <f>H793+H795</f>
        <v>16.3</v>
      </c>
      <c r="I792" s="107">
        <f>SUM(G792:H792)</f>
        <v>16.3</v>
      </c>
      <c r="J792" s="112">
        <f>J793+J795</f>
        <v>0</v>
      </c>
      <c r="K792" s="109">
        <f>K793+K795</f>
        <v>16.3</v>
      </c>
      <c r="L792" s="107">
        <f>SUM(J792:K792)</f>
        <v>16.3</v>
      </c>
      <c r="M792" s="155">
        <f t="shared" si="179"/>
        <v>100</v>
      </c>
    </row>
    <row r="793" spans="1:13" ht="110.25" customHeight="1">
      <c r="A793" s="195"/>
      <c r="B793" s="195"/>
      <c r="C793" s="162"/>
      <c r="D793" s="102"/>
      <c r="E793" s="102" t="s">
        <v>139</v>
      </c>
      <c r="F793" s="150" t="s">
        <v>899</v>
      </c>
      <c r="G793" s="107">
        <f>G794</f>
        <v>0</v>
      </c>
      <c r="H793" s="108">
        <f>H794</f>
        <v>14.9</v>
      </c>
      <c r="I793" s="112">
        <f aca="true" t="shared" si="180" ref="I793:I825">G793+H793</f>
        <v>14.9</v>
      </c>
      <c r="J793" s="107">
        <f>J794</f>
        <v>0</v>
      </c>
      <c r="K793" s="108">
        <f>K794</f>
        <v>14.9</v>
      </c>
      <c r="L793" s="112">
        <f aca="true" t="shared" si="181" ref="L793:L830">J793+K793</f>
        <v>14.9</v>
      </c>
      <c r="M793" s="155">
        <f t="shared" si="179"/>
        <v>100</v>
      </c>
    </row>
    <row r="794" spans="1:13" ht="56.25">
      <c r="A794" s="195"/>
      <c r="B794" s="195"/>
      <c r="C794" s="162"/>
      <c r="D794" s="102"/>
      <c r="E794" s="102" t="s">
        <v>141</v>
      </c>
      <c r="F794" s="150" t="s">
        <v>534</v>
      </c>
      <c r="G794" s="107"/>
      <c r="H794" s="112">
        <v>14.9</v>
      </c>
      <c r="I794" s="112">
        <f t="shared" si="180"/>
        <v>14.9</v>
      </c>
      <c r="J794" s="107"/>
      <c r="K794" s="112">
        <v>14.9</v>
      </c>
      <c r="L794" s="112">
        <f t="shared" si="181"/>
        <v>14.9</v>
      </c>
      <c r="M794" s="155">
        <f t="shared" si="179"/>
        <v>100</v>
      </c>
    </row>
    <row r="795" spans="1:13" ht="35.25" customHeight="1">
      <c r="A795" s="195"/>
      <c r="B795" s="195"/>
      <c r="C795" s="162"/>
      <c r="D795" s="102"/>
      <c r="E795" s="102" t="s">
        <v>143</v>
      </c>
      <c r="F795" s="150" t="s">
        <v>14</v>
      </c>
      <c r="G795" s="107">
        <f>G796</f>
        <v>0</v>
      </c>
      <c r="H795" s="108">
        <f>H796</f>
        <v>1.4</v>
      </c>
      <c r="I795" s="112">
        <f t="shared" si="180"/>
        <v>1.4</v>
      </c>
      <c r="J795" s="107">
        <f>J796</f>
        <v>0</v>
      </c>
      <c r="K795" s="108">
        <f>K796</f>
        <v>1.4</v>
      </c>
      <c r="L795" s="112">
        <f t="shared" si="181"/>
        <v>1.4</v>
      </c>
      <c r="M795" s="155">
        <f t="shared" si="179"/>
        <v>100</v>
      </c>
    </row>
    <row r="796" spans="1:13" ht="56.25">
      <c r="A796" s="195"/>
      <c r="B796" s="195"/>
      <c r="C796" s="162"/>
      <c r="D796" s="102"/>
      <c r="E796" s="102" t="s">
        <v>145</v>
      </c>
      <c r="F796" s="150" t="s">
        <v>814</v>
      </c>
      <c r="G796" s="107"/>
      <c r="H796" s="112">
        <v>1.4</v>
      </c>
      <c r="I796" s="112">
        <f t="shared" si="180"/>
        <v>1.4</v>
      </c>
      <c r="J796" s="107"/>
      <c r="K796" s="112">
        <v>1.4</v>
      </c>
      <c r="L796" s="112">
        <f t="shared" si="181"/>
        <v>1.4</v>
      </c>
      <c r="M796" s="155">
        <f t="shared" si="179"/>
        <v>100</v>
      </c>
    </row>
    <row r="797" spans="1:13" ht="18.75">
      <c r="A797" s="195"/>
      <c r="B797" s="195"/>
      <c r="C797" s="162"/>
      <c r="D797" s="149" t="s">
        <v>498</v>
      </c>
      <c r="E797" s="149"/>
      <c r="F797" s="150" t="s">
        <v>502</v>
      </c>
      <c r="G797" s="112">
        <f aca="true" t="shared" si="182" ref="G797:H799">G798</f>
        <v>0</v>
      </c>
      <c r="H797" s="109">
        <f t="shared" si="182"/>
        <v>222.43983</v>
      </c>
      <c r="I797" s="112">
        <f t="shared" si="180"/>
        <v>222.43983</v>
      </c>
      <c r="J797" s="112">
        <f aca="true" t="shared" si="183" ref="J797:K799">J798</f>
        <v>0</v>
      </c>
      <c r="K797" s="109">
        <f t="shared" si="183"/>
        <v>222.43983</v>
      </c>
      <c r="L797" s="112">
        <f t="shared" si="181"/>
        <v>222.43983</v>
      </c>
      <c r="M797" s="155">
        <f t="shared" si="179"/>
        <v>100</v>
      </c>
    </row>
    <row r="798" spans="1:13" ht="37.5">
      <c r="A798" s="195"/>
      <c r="B798" s="195"/>
      <c r="C798" s="162"/>
      <c r="D798" s="102" t="s">
        <v>798</v>
      </c>
      <c r="E798" s="102"/>
      <c r="F798" s="206" t="s">
        <v>799</v>
      </c>
      <c r="G798" s="112">
        <f t="shared" si="182"/>
        <v>0</v>
      </c>
      <c r="H798" s="109">
        <f t="shared" si="182"/>
        <v>222.43983</v>
      </c>
      <c r="I798" s="112">
        <f t="shared" si="180"/>
        <v>222.43983</v>
      </c>
      <c r="J798" s="112">
        <f t="shared" si="183"/>
        <v>0</v>
      </c>
      <c r="K798" s="109">
        <f t="shared" si="183"/>
        <v>222.43983</v>
      </c>
      <c r="L798" s="112">
        <f t="shared" si="181"/>
        <v>222.43983</v>
      </c>
      <c r="M798" s="155">
        <f t="shared" si="179"/>
        <v>100</v>
      </c>
    </row>
    <row r="799" spans="1:13" ht="39.75" customHeight="1">
      <c r="A799" s="195"/>
      <c r="B799" s="195"/>
      <c r="C799" s="162"/>
      <c r="D799" s="102"/>
      <c r="E799" s="102" t="s">
        <v>143</v>
      </c>
      <c r="F799" s="150" t="s">
        <v>14</v>
      </c>
      <c r="G799" s="107">
        <f t="shared" si="182"/>
        <v>0</v>
      </c>
      <c r="H799" s="108">
        <f t="shared" si="182"/>
        <v>222.43983</v>
      </c>
      <c r="I799" s="112">
        <f t="shared" si="180"/>
        <v>222.43983</v>
      </c>
      <c r="J799" s="107">
        <f t="shared" si="183"/>
        <v>0</v>
      </c>
      <c r="K799" s="108">
        <f t="shared" si="183"/>
        <v>222.43983</v>
      </c>
      <c r="L799" s="112">
        <f t="shared" si="181"/>
        <v>222.43983</v>
      </c>
      <c r="M799" s="155">
        <f t="shared" si="179"/>
        <v>100</v>
      </c>
    </row>
    <row r="800" spans="1:13" ht="56.25">
      <c r="A800" s="195"/>
      <c r="B800" s="195"/>
      <c r="C800" s="162"/>
      <c r="D800" s="102"/>
      <c r="E800" s="102" t="s">
        <v>145</v>
      </c>
      <c r="F800" s="150" t="s">
        <v>814</v>
      </c>
      <c r="G800" s="107"/>
      <c r="H800" s="112">
        <v>222.43983</v>
      </c>
      <c r="I800" s="112">
        <f t="shared" si="180"/>
        <v>222.43983</v>
      </c>
      <c r="J800" s="107"/>
      <c r="K800" s="112">
        <v>222.43983</v>
      </c>
      <c r="L800" s="112">
        <f t="shared" si="181"/>
        <v>222.43983</v>
      </c>
      <c r="M800" s="155">
        <f t="shared" si="179"/>
        <v>100</v>
      </c>
    </row>
    <row r="801" spans="1:13" ht="18.75">
      <c r="A801" s="195"/>
      <c r="B801" s="195"/>
      <c r="C801" s="162"/>
      <c r="D801" s="102" t="s">
        <v>495</v>
      </c>
      <c r="E801" s="102"/>
      <c r="F801" s="150" t="s">
        <v>496</v>
      </c>
      <c r="G801" s="107">
        <f>G802</f>
        <v>225</v>
      </c>
      <c r="H801" s="107">
        <f>H802</f>
        <v>0</v>
      </c>
      <c r="I801" s="112">
        <f t="shared" si="180"/>
        <v>225</v>
      </c>
      <c r="J801" s="107">
        <f>J802</f>
        <v>225</v>
      </c>
      <c r="K801" s="107">
        <f>K802</f>
        <v>0</v>
      </c>
      <c r="L801" s="112">
        <f t="shared" si="181"/>
        <v>225</v>
      </c>
      <c r="M801" s="155">
        <f aca="true" t="shared" si="184" ref="M801:M819">L801/I801*100</f>
        <v>100</v>
      </c>
    </row>
    <row r="802" spans="1:13" ht="37.5">
      <c r="A802" s="195"/>
      <c r="B802" s="195"/>
      <c r="C802" s="162"/>
      <c r="D802" s="102" t="s">
        <v>543</v>
      </c>
      <c r="E802" s="102"/>
      <c r="F802" s="150" t="s">
        <v>533</v>
      </c>
      <c r="G802" s="107">
        <f>G803+G806+G809+G812+G817</f>
        <v>225</v>
      </c>
      <c r="H802" s="107">
        <f>H803+H806+H809+H812+H817</f>
        <v>0</v>
      </c>
      <c r="I802" s="112">
        <f t="shared" si="180"/>
        <v>225</v>
      </c>
      <c r="J802" s="107">
        <f>J803+J806+J809+J812+J817</f>
        <v>225</v>
      </c>
      <c r="K802" s="107">
        <f>K803+K806+K809+K812+K817</f>
        <v>0</v>
      </c>
      <c r="L802" s="112">
        <f t="shared" si="181"/>
        <v>225</v>
      </c>
      <c r="M802" s="155">
        <f t="shared" si="184"/>
        <v>100</v>
      </c>
    </row>
    <row r="803" spans="1:13" ht="56.25">
      <c r="A803" s="195"/>
      <c r="B803" s="195"/>
      <c r="C803" s="162"/>
      <c r="D803" s="102" t="s">
        <v>544</v>
      </c>
      <c r="E803" s="102"/>
      <c r="F803" s="150" t="s">
        <v>894</v>
      </c>
      <c r="G803" s="107">
        <f>G804</f>
        <v>45</v>
      </c>
      <c r="H803" s="107">
        <f>H804</f>
        <v>0</v>
      </c>
      <c r="I803" s="112">
        <f t="shared" si="180"/>
        <v>45</v>
      </c>
      <c r="J803" s="107">
        <f>J804</f>
        <v>45</v>
      </c>
      <c r="K803" s="107">
        <f>K804</f>
        <v>0</v>
      </c>
      <c r="L803" s="112">
        <f t="shared" si="181"/>
        <v>45</v>
      </c>
      <c r="M803" s="155">
        <f t="shared" si="184"/>
        <v>100</v>
      </c>
    </row>
    <row r="804" spans="1:13" ht="33.75" customHeight="1">
      <c r="A804" s="195"/>
      <c r="B804" s="195"/>
      <c r="C804" s="162"/>
      <c r="D804" s="102"/>
      <c r="E804" s="102" t="s">
        <v>143</v>
      </c>
      <c r="F804" s="150" t="s">
        <v>14</v>
      </c>
      <c r="G804" s="107">
        <f>G805</f>
        <v>45</v>
      </c>
      <c r="H804" s="107">
        <f>H805</f>
        <v>0</v>
      </c>
      <c r="I804" s="112">
        <f t="shared" si="180"/>
        <v>45</v>
      </c>
      <c r="J804" s="107">
        <f>J805</f>
        <v>45</v>
      </c>
      <c r="K804" s="107">
        <f>K805</f>
        <v>0</v>
      </c>
      <c r="L804" s="112">
        <f t="shared" si="181"/>
        <v>45</v>
      </c>
      <c r="M804" s="155">
        <f t="shared" si="184"/>
        <v>100</v>
      </c>
    </row>
    <row r="805" spans="1:13" ht="56.25">
      <c r="A805" s="195"/>
      <c r="B805" s="195"/>
      <c r="C805" s="162"/>
      <c r="D805" s="102"/>
      <c r="E805" s="102" t="s">
        <v>145</v>
      </c>
      <c r="F805" s="150" t="s">
        <v>814</v>
      </c>
      <c r="G805" s="107">
        <v>45</v>
      </c>
      <c r="H805" s="112">
        <v>0</v>
      </c>
      <c r="I805" s="112">
        <f t="shared" si="180"/>
        <v>45</v>
      </c>
      <c r="J805" s="107">
        <v>45</v>
      </c>
      <c r="K805" s="112">
        <v>0</v>
      </c>
      <c r="L805" s="112">
        <f t="shared" si="181"/>
        <v>45</v>
      </c>
      <c r="M805" s="155">
        <f t="shared" si="184"/>
        <v>100</v>
      </c>
    </row>
    <row r="806" spans="1:13" ht="54" customHeight="1">
      <c r="A806" s="195"/>
      <c r="B806" s="195"/>
      <c r="C806" s="162"/>
      <c r="D806" s="102" t="s">
        <v>546</v>
      </c>
      <c r="E806" s="102"/>
      <c r="F806" s="150" t="s">
        <v>895</v>
      </c>
      <c r="G806" s="107">
        <f>G807</f>
        <v>45</v>
      </c>
      <c r="H806" s="107">
        <f>H807</f>
        <v>0</v>
      </c>
      <c r="I806" s="112">
        <f t="shared" si="180"/>
        <v>45</v>
      </c>
      <c r="J806" s="107">
        <f>J807</f>
        <v>45</v>
      </c>
      <c r="K806" s="107">
        <f>K807</f>
        <v>0</v>
      </c>
      <c r="L806" s="112">
        <f t="shared" si="181"/>
        <v>45</v>
      </c>
      <c r="M806" s="155">
        <f t="shared" si="184"/>
        <v>100</v>
      </c>
    </row>
    <row r="807" spans="1:13" ht="33.75" customHeight="1">
      <c r="A807" s="195"/>
      <c r="B807" s="195"/>
      <c r="C807" s="162"/>
      <c r="D807" s="102"/>
      <c r="E807" s="102" t="s">
        <v>143</v>
      </c>
      <c r="F807" s="150" t="s">
        <v>14</v>
      </c>
      <c r="G807" s="107">
        <f>G808</f>
        <v>45</v>
      </c>
      <c r="H807" s="107">
        <f>H808</f>
        <v>0</v>
      </c>
      <c r="I807" s="112">
        <f t="shared" si="180"/>
        <v>45</v>
      </c>
      <c r="J807" s="107">
        <f>J808</f>
        <v>45</v>
      </c>
      <c r="K807" s="107">
        <f>K808</f>
        <v>0</v>
      </c>
      <c r="L807" s="112">
        <f t="shared" si="181"/>
        <v>45</v>
      </c>
      <c r="M807" s="155">
        <f t="shared" si="184"/>
        <v>100</v>
      </c>
    </row>
    <row r="808" spans="1:13" ht="56.25">
      <c r="A808" s="195"/>
      <c r="B808" s="195"/>
      <c r="C808" s="162"/>
      <c r="D808" s="102"/>
      <c r="E808" s="102" t="s">
        <v>145</v>
      </c>
      <c r="F808" s="150" t="s">
        <v>814</v>
      </c>
      <c r="G808" s="107">
        <v>45</v>
      </c>
      <c r="H808" s="112">
        <v>0</v>
      </c>
      <c r="I808" s="112">
        <f t="shared" si="180"/>
        <v>45</v>
      </c>
      <c r="J808" s="107">
        <v>45</v>
      </c>
      <c r="K808" s="112">
        <v>0</v>
      </c>
      <c r="L808" s="112">
        <f t="shared" si="181"/>
        <v>45</v>
      </c>
      <c r="M808" s="155">
        <f t="shared" si="184"/>
        <v>100</v>
      </c>
    </row>
    <row r="809" spans="1:13" ht="54" customHeight="1">
      <c r="A809" s="195"/>
      <c r="B809" s="195"/>
      <c r="C809" s="162"/>
      <c r="D809" s="102" t="s">
        <v>548</v>
      </c>
      <c r="E809" s="102"/>
      <c r="F809" s="150" t="s">
        <v>896</v>
      </c>
      <c r="G809" s="107">
        <f>G810</f>
        <v>45</v>
      </c>
      <c r="H809" s="107">
        <f>H810</f>
        <v>0</v>
      </c>
      <c r="I809" s="112">
        <f t="shared" si="180"/>
        <v>45</v>
      </c>
      <c r="J809" s="107">
        <f>J810</f>
        <v>45</v>
      </c>
      <c r="K809" s="107">
        <f>K810</f>
        <v>0</v>
      </c>
      <c r="L809" s="112">
        <f t="shared" si="181"/>
        <v>45</v>
      </c>
      <c r="M809" s="155">
        <f t="shared" si="184"/>
        <v>100</v>
      </c>
    </row>
    <row r="810" spans="1:13" ht="35.25" customHeight="1">
      <c r="A810" s="195"/>
      <c r="B810" s="195"/>
      <c r="C810" s="162"/>
      <c r="D810" s="102"/>
      <c r="E810" s="102" t="s">
        <v>143</v>
      </c>
      <c r="F810" s="150" t="s">
        <v>14</v>
      </c>
      <c r="G810" s="107">
        <f>G811</f>
        <v>45</v>
      </c>
      <c r="H810" s="107">
        <f>H811</f>
        <v>0</v>
      </c>
      <c r="I810" s="112">
        <f t="shared" si="180"/>
        <v>45</v>
      </c>
      <c r="J810" s="107">
        <f>J811</f>
        <v>45</v>
      </c>
      <c r="K810" s="107">
        <f>K811</f>
        <v>0</v>
      </c>
      <c r="L810" s="112">
        <f t="shared" si="181"/>
        <v>45</v>
      </c>
      <c r="M810" s="155">
        <f t="shared" si="184"/>
        <v>100</v>
      </c>
    </row>
    <row r="811" spans="1:13" ht="56.25">
      <c r="A811" s="195"/>
      <c r="B811" s="195"/>
      <c r="C811" s="162"/>
      <c r="D811" s="102"/>
      <c r="E811" s="102" t="s">
        <v>145</v>
      </c>
      <c r="F811" s="150" t="s">
        <v>814</v>
      </c>
      <c r="G811" s="107">
        <v>45</v>
      </c>
      <c r="H811" s="112">
        <v>0</v>
      </c>
      <c r="I811" s="112">
        <f t="shared" si="180"/>
        <v>45</v>
      </c>
      <c r="J811" s="107">
        <v>45</v>
      </c>
      <c r="K811" s="112">
        <v>0</v>
      </c>
      <c r="L811" s="112">
        <f t="shared" si="181"/>
        <v>45</v>
      </c>
      <c r="M811" s="155">
        <f t="shared" si="184"/>
        <v>100</v>
      </c>
    </row>
    <row r="812" spans="1:13" ht="56.25">
      <c r="A812" s="195"/>
      <c r="B812" s="195"/>
      <c r="C812" s="162"/>
      <c r="D812" s="102" t="s">
        <v>550</v>
      </c>
      <c r="E812" s="102"/>
      <c r="F812" s="150" t="s">
        <v>897</v>
      </c>
      <c r="G812" s="107">
        <f>G813+G815</f>
        <v>45</v>
      </c>
      <c r="H812" s="107">
        <f>H813+H815</f>
        <v>0</v>
      </c>
      <c r="I812" s="112">
        <f t="shared" si="180"/>
        <v>45</v>
      </c>
      <c r="J812" s="107">
        <f>J813+J815</f>
        <v>45</v>
      </c>
      <c r="K812" s="107">
        <f>K813+K815</f>
        <v>0</v>
      </c>
      <c r="L812" s="112">
        <f t="shared" si="181"/>
        <v>45</v>
      </c>
      <c r="M812" s="155">
        <f t="shared" si="184"/>
        <v>100</v>
      </c>
    </row>
    <row r="813" spans="1:13" ht="108.75" customHeight="1">
      <c r="A813" s="195"/>
      <c r="B813" s="195"/>
      <c r="C813" s="162"/>
      <c r="D813" s="102"/>
      <c r="E813" s="102" t="s">
        <v>139</v>
      </c>
      <c r="F813" s="150" t="s">
        <v>899</v>
      </c>
      <c r="G813" s="107">
        <f>G814</f>
        <v>6.667</v>
      </c>
      <c r="H813" s="107">
        <f>H814</f>
        <v>0</v>
      </c>
      <c r="I813" s="112">
        <f t="shared" si="180"/>
        <v>6.667</v>
      </c>
      <c r="J813" s="107">
        <f>J814</f>
        <v>6.667</v>
      </c>
      <c r="K813" s="107">
        <f>K814</f>
        <v>0</v>
      </c>
      <c r="L813" s="112">
        <f t="shared" si="181"/>
        <v>6.667</v>
      </c>
      <c r="M813" s="155">
        <f t="shared" si="184"/>
        <v>100</v>
      </c>
    </row>
    <row r="814" spans="1:13" ht="54" customHeight="1">
      <c r="A814" s="195"/>
      <c r="B814" s="195"/>
      <c r="C814" s="162"/>
      <c r="D814" s="102"/>
      <c r="E814" s="102" t="s">
        <v>141</v>
      </c>
      <c r="F814" s="150" t="s">
        <v>534</v>
      </c>
      <c r="G814" s="107">
        <v>6.667</v>
      </c>
      <c r="H814" s="112">
        <v>0</v>
      </c>
      <c r="I814" s="112">
        <f t="shared" si="180"/>
        <v>6.667</v>
      </c>
      <c r="J814" s="107">
        <v>6.667</v>
      </c>
      <c r="K814" s="112">
        <v>0</v>
      </c>
      <c r="L814" s="112">
        <f t="shared" si="181"/>
        <v>6.667</v>
      </c>
      <c r="M814" s="155">
        <f t="shared" si="184"/>
        <v>100</v>
      </c>
    </row>
    <row r="815" spans="1:13" ht="33.75" customHeight="1">
      <c r="A815" s="195"/>
      <c r="B815" s="195"/>
      <c r="C815" s="162"/>
      <c r="D815" s="102"/>
      <c r="E815" s="102" t="s">
        <v>143</v>
      </c>
      <c r="F815" s="150" t="s">
        <v>14</v>
      </c>
      <c r="G815" s="107">
        <f>G816</f>
        <v>38.333</v>
      </c>
      <c r="H815" s="107">
        <f>H816</f>
        <v>0</v>
      </c>
      <c r="I815" s="112">
        <f t="shared" si="180"/>
        <v>38.333</v>
      </c>
      <c r="J815" s="107">
        <f>J816</f>
        <v>38.333</v>
      </c>
      <c r="K815" s="107">
        <f>K816</f>
        <v>0</v>
      </c>
      <c r="L815" s="112">
        <f t="shared" si="181"/>
        <v>38.333</v>
      </c>
      <c r="M815" s="155">
        <f t="shared" si="184"/>
        <v>100</v>
      </c>
    </row>
    <row r="816" spans="1:13" ht="56.25">
      <c r="A816" s="195"/>
      <c r="B816" s="195"/>
      <c r="C816" s="162"/>
      <c r="D816" s="102"/>
      <c r="E816" s="102" t="s">
        <v>145</v>
      </c>
      <c r="F816" s="150" t="s">
        <v>814</v>
      </c>
      <c r="G816" s="107">
        <v>38.333</v>
      </c>
      <c r="H816" s="112">
        <v>0</v>
      </c>
      <c r="I816" s="112">
        <f t="shared" si="180"/>
        <v>38.333</v>
      </c>
      <c r="J816" s="107">
        <v>38.333</v>
      </c>
      <c r="K816" s="112">
        <v>0</v>
      </c>
      <c r="L816" s="112">
        <f t="shared" si="181"/>
        <v>38.333</v>
      </c>
      <c r="M816" s="155">
        <f t="shared" si="184"/>
        <v>100</v>
      </c>
    </row>
    <row r="817" spans="1:13" ht="56.25">
      <c r="A817" s="195"/>
      <c r="B817" s="195"/>
      <c r="C817" s="162"/>
      <c r="D817" s="102" t="s">
        <v>552</v>
      </c>
      <c r="E817" s="102"/>
      <c r="F817" s="150" t="s">
        <v>898</v>
      </c>
      <c r="G817" s="107">
        <f>G818</f>
        <v>45</v>
      </c>
      <c r="H817" s="107">
        <f>H818</f>
        <v>0</v>
      </c>
      <c r="I817" s="112">
        <f t="shared" si="180"/>
        <v>45</v>
      </c>
      <c r="J817" s="107">
        <f>J818</f>
        <v>45</v>
      </c>
      <c r="K817" s="107">
        <f>K818</f>
        <v>0</v>
      </c>
      <c r="L817" s="112">
        <f t="shared" si="181"/>
        <v>45</v>
      </c>
      <c r="M817" s="155">
        <f t="shared" si="184"/>
        <v>100</v>
      </c>
    </row>
    <row r="818" spans="1:13" ht="35.25" customHeight="1">
      <c r="A818" s="195"/>
      <c r="B818" s="195"/>
      <c r="C818" s="162"/>
      <c r="D818" s="102"/>
      <c r="E818" s="102" t="s">
        <v>143</v>
      </c>
      <c r="F818" s="150" t="s">
        <v>14</v>
      </c>
      <c r="G818" s="107">
        <f>G819</f>
        <v>45</v>
      </c>
      <c r="H818" s="107">
        <f>H819</f>
        <v>0</v>
      </c>
      <c r="I818" s="112">
        <f t="shared" si="180"/>
        <v>45</v>
      </c>
      <c r="J818" s="107">
        <f>J819</f>
        <v>45</v>
      </c>
      <c r="K818" s="107">
        <f>K819</f>
        <v>0</v>
      </c>
      <c r="L818" s="112">
        <f t="shared" si="181"/>
        <v>45</v>
      </c>
      <c r="M818" s="155">
        <f t="shared" si="184"/>
        <v>100</v>
      </c>
    </row>
    <row r="819" spans="1:13" ht="56.25">
      <c r="A819" s="195"/>
      <c r="B819" s="195"/>
      <c r="C819" s="162"/>
      <c r="D819" s="102"/>
      <c r="E819" s="102" t="s">
        <v>145</v>
      </c>
      <c r="F819" s="150" t="s">
        <v>814</v>
      </c>
      <c r="G819" s="107">
        <v>45</v>
      </c>
      <c r="H819" s="112">
        <v>0</v>
      </c>
      <c r="I819" s="112">
        <f t="shared" si="180"/>
        <v>45</v>
      </c>
      <c r="J819" s="107">
        <v>45</v>
      </c>
      <c r="K819" s="112">
        <v>0</v>
      </c>
      <c r="L819" s="112">
        <f t="shared" si="181"/>
        <v>45</v>
      </c>
      <c r="M819" s="155">
        <f t="shared" si="184"/>
        <v>100</v>
      </c>
    </row>
    <row r="820" spans="1:13" ht="18.75">
      <c r="A820" s="195"/>
      <c r="B820" s="195"/>
      <c r="C820" s="162" t="s">
        <v>180</v>
      </c>
      <c r="D820" s="102"/>
      <c r="E820" s="102"/>
      <c r="F820" s="150" t="s">
        <v>60</v>
      </c>
      <c r="G820" s="107">
        <f>G821</f>
        <v>0</v>
      </c>
      <c r="H820" s="108">
        <f>H821</f>
        <v>12.9</v>
      </c>
      <c r="I820" s="112">
        <f t="shared" si="180"/>
        <v>12.9</v>
      </c>
      <c r="J820" s="107">
        <f>J821</f>
        <v>0</v>
      </c>
      <c r="K820" s="108">
        <f>K821</f>
        <v>0</v>
      </c>
      <c r="L820" s="112">
        <f t="shared" si="181"/>
        <v>0</v>
      </c>
      <c r="M820" s="155">
        <f t="shared" si="179"/>
        <v>0</v>
      </c>
    </row>
    <row r="821" spans="1:13" ht="56.25">
      <c r="A821" s="195"/>
      <c r="B821" s="195"/>
      <c r="C821" s="162"/>
      <c r="D821" s="149" t="s">
        <v>512</v>
      </c>
      <c r="E821" s="149"/>
      <c r="F821" s="150" t="s">
        <v>468</v>
      </c>
      <c r="G821" s="112">
        <f>G822</f>
        <v>0</v>
      </c>
      <c r="H821" s="109">
        <f>H823</f>
        <v>12.9</v>
      </c>
      <c r="I821" s="112">
        <f t="shared" si="180"/>
        <v>12.9</v>
      </c>
      <c r="J821" s="112">
        <f>J822</f>
        <v>0</v>
      </c>
      <c r="K821" s="109">
        <f>K823</f>
        <v>0</v>
      </c>
      <c r="L821" s="112">
        <f t="shared" si="181"/>
        <v>0</v>
      </c>
      <c r="M821" s="155">
        <f t="shared" si="179"/>
        <v>0</v>
      </c>
    </row>
    <row r="822" spans="1:13" ht="18.75">
      <c r="A822" s="195"/>
      <c r="B822" s="195"/>
      <c r="C822" s="162"/>
      <c r="D822" s="149" t="s">
        <v>498</v>
      </c>
      <c r="E822" s="149"/>
      <c r="F822" s="150" t="s">
        <v>502</v>
      </c>
      <c r="G822" s="112">
        <f>G823</f>
        <v>0</v>
      </c>
      <c r="H822" s="109">
        <f>H823</f>
        <v>12.9</v>
      </c>
      <c r="I822" s="112">
        <f t="shared" si="180"/>
        <v>12.9</v>
      </c>
      <c r="J822" s="112">
        <f>J823</f>
        <v>0</v>
      </c>
      <c r="K822" s="109">
        <f>K823</f>
        <v>0</v>
      </c>
      <c r="L822" s="112">
        <f t="shared" si="181"/>
        <v>0</v>
      </c>
      <c r="M822" s="155">
        <f t="shared" si="179"/>
        <v>0</v>
      </c>
    </row>
    <row r="823" spans="1:13" ht="75">
      <c r="A823" s="195"/>
      <c r="B823" s="195"/>
      <c r="C823" s="162"/>
      <c r="D823" s="102" t="s">
        <v>866</v>
      </c>
      <c r="E823" s="102"/>
      <c r="F823" s="206" t="s">
        <v>61</v>
      </c>
      <c r="G823" s="112">
        <f>G824</f>
        <v>0</v>
      </c>
      <c r="H823" s="109">
        <f>H824</f>
        <v>12.9</v>
      </c>
      <c r="I823" s="112">
        <f t="shared" si="180"/>
        <v>12.9</v>
      </c>
      <c r="J823" s="112">
        <f>J824</f>
        <v>0</v>
      </c>
      <c r="K823" s="109">
        <f>K824</f>
        <v>0</v>
      </c>
      <c r="L823" s="112">
        <f t="shared" si="181"/>
        <v>0</v>
      </c>
      <c r="M823" s="155">
        <f t="shared" si="179"/>
        <v>0</v>
      </c>
    </row>
    <row r="824" spans="1:13" ht="37.5" customHeight="1">
      <c r="A824" s="195"/>
      <c r="B824" s="195"/>
      <c r="C824" s="162"/>
      <c r="D824" s="102"/>
      <c r="E824" s="102" t="s">
        <v>143</v>
      </c>
      <c r="F824" s="150" t="s">
        <v>14</v>
      </c>
      <c r="G824" s="107">
        <f>G825</f>
        <v>0</v>
      </c>
      <c r="H824" s="108">
        <f>H825</f>
        <v>12.9</v>
      </c>
      <c r="I824" s="112">
        <f t="shared" si="180"/>
        <v>12.9</v>
      </c>
      <c r="J824" s="107">
        <f>J825</f>
        <v>0</v>
      </c>
      <c r="K824" s="108">
        <f>K825</f>
        <v>0</v>
      </c>
      <c r="L824" s="112">
        <f t="shared" si="181"/>
        <v>0</v>
      </c>
      <c r="M824" s="155">
        <f t="shared" si="179"/>
        <v>0</v>
      </c>
    </row>
    <row r="825" spans="1:13" ht="56.25">
      <c r="A825" s="195"/>
      <c r="B825" s="195"/>
      <c r="C825" s="162"/>
      <c r="D825" s="102"/>
      <c r="E825" s="102" t="s">
        <v>145</v>
      </c>
      <c r="F825" s="150" t="s">
        <v>814</v>
      </c>
      <c r="G825" s="107"/>
      <c r="H825" s="112">
        <v>12.9</v>
      </c>
      <c r="I825" s="112">
        <f t="shared" si="180"/>
        <v>12.9</v>
      </c>
      <c r="J825" s="107"/>
      <c r="K825" s="112"/>
      <c r="L825" s="112">
        <f t="shared" si="181"/>
        <v>0</v>
      </c>
      <c r="M825" s="155">
        <f t="shared" si="179"/>
        <v>0</v>
      </c>
    </row>
    <row r="826" spans="1:13" ht="37.5">
      <c r="A826" s="195"/>
      <c r="B826" s="195"/>
      <c r="C826" s="162" t="s">
        <v>185</v>
      </c>
      <c r="D826" s="102"/>
      <c r="E826" s="102"/>
      <c r="F826" s="150" t="s">
        <v>455</v>
      </c>
      <c r="G826" s="107">
        <f>G827+G831</f>
        <v>1375.29446</v>
      </c>
      <c r="H826" s="108">
        <f aca="true" t="shared" si="185" ref="G826:K829">H827</f>
        <v>0</v>
      </c>
      <c r="I826" s="112">
        <f aca="true" t="shared" si="186" ref="I826:I835">G826+H826</f>
        <v>1375.29446</v>
      </c>
      <c r="J826" s="107">
        <f>J827+J831</f>
        <v>1375.29446</v>
      </c>
      <c r="K826" s="108">
        <f t="shared" si="185"/>
        <v>0</v>
      </c>
      <c r="L826" s="112">
        <f t="shared" si="181"/>
        <v>1375.29446</v>
      </c>
      <c r="M826" s="155">
        <f aca="true" t="shared" si="187" ref="M826:M899">L826/I826*100</f>
        <v>100</v>
      </c>
    </row>
    <row r="827" spans="1:13" ht="73.5" customHeight="1">
      <c r="A827" s="195"/>
      <c r="B827" s="195"/>
      <c r="C827" s="162"/>
      <c r="D827" s="102" t="s">
        <v>286</v>
      </c>
      <c r="E827" s="102"/>
      <c r="F827" s="150" t="s">
        <v>38</v>
      </c>
      <c r="G827" s="107">
        <f t="shared" si="185"/>
        <v>1337.9</v>
      </c>
      <c r="H827" s="108">
        <f t="shared" si="185"/>
        <v>0</v>
      </c>
      <c r="I827" s="112">
        <f t="shared" si="186"/>
        <v>1337.9</v>
      </c>
      <c r="J827" s="107">
        <f t="shared" si="185"/>
        <v>1337.9</v>
      </c>
      <c r="K827" s="108">
        <f t="shared" si="185"/>
        <v>0</v>
      </c>
      <c r="L827" s="112">
        <f t="shared" si="181"/>
        <v>1337.9</v>
      </c>
      <c r="M827" s="155">
        <f t="shared" si="187"/>
        <v>100</v>
      </c>
    </row>
    <row r="828" spans="1:13" ht="18.75">
      <c r="A828" s="195"/>
      <c r="B828" s="195"/>
      <c r="C828" s="162"/>
      <c r="D828" s="102" t="s">
        <v>449</v>
      </c>
      <c r="E828" s="102"/>
      <c r="F828" s="150" t="s">
        <v>39</v>
      </c>
      <c r="G828" s="107">
        <f t="shared" si="185"/>
        <v>1337.9</v>
      </c>
      <c r="H828" s="108">
        <f t="shared" si="185"/>
        <v>0</v>
      </c>
      <c r="I828" s="112">
        <f t="shared" si="186"/>
        <v>1337.9</v>
      </c>
      <c r="J828" s="107">
        <f t="shared" si="185"/>
        <v>1337.9</v>
      </c>
      <c r="K828" s="108">
        <f t="shared" si="185"/>
        <v>0</v>
      </c>
      <c r="L828" s="112">
        <f t="shared" si="181"/>
        <v>1337.9</v>
      </c>
      <c r="M828" s="155">
        <f t="shared" si="187"/>
        <v>100</v>
      </c>
    </row>
    <row r="829" spans="1:13" ht="34.5" customHeight="1">
      <c r="A829" s="195"/>
      <c r="B829" s="195"/>
      <c r="C829" s="162"/>
      <c r="D829" s="102"/>
      <c r="E829" s="102" t="s">
        <v>143</v>
      </c>
      <c r="F829" s="150" t="s">
        <v>14</v>
      </c>
      <c r="G829" s="107">
        <f t="shared" si="185"/>
        <v>1337.9</v>
      </c>
      <c r="H829" s="108">
        <f t="shared" si="185"/>
        <v>0</v>
      </c>
      <c r="I829" s="112">
        <f t="shared" si="186"/>
        <v>1337.9</v>
      </c>
      <c r="J829" s="107">
        <f t="shared" si="185"/>
        <v>1337.9</v>
      </c>
      <c r="K829" s="108">
        <f t="shared" si="185"/>
        <v>0</v>
      </c>
      <c r="L829" s="112">
        <f t="shared" si="181"/>
        <v>1337.9</v>
      </c>
      <c r="M829" s="155">
        <f t="shared" si="187"/>
        <v>100</v>
      </c>
    </row>
    <row r="830" spans="1:13" ht="56.25">
      <c r="A830" s="195"/>
      <c r="B830" s="195"/>
      <c r="C830" s="162"/>
      <c r="D830" s="102"/>
      <c r="E830" s="102" t="s">
        <v>145</v>
      </c>
      <c r="F830" s="150" t="s">
        <v>15</v>
      </c>
      <c r="G830" s="107">
        <v>1337.9</v>
      </c>
      <c r="H830" s="112"/>
      <c r="I830" s="112">
        <f t="shared" si="186"/>
        <v>1337.9</v>
      </c>
      <c r="J830" s="107">
        <v>1337.9</v>
      </c>
      <c r="K830" s="112"/>
      <c r="L830" s="112">
        <f t="shared" si="181"/>
        <v>1337.9</v>
      </c>
      <c r="M830" s="155">
        <f t="shared" si="187"/>
        <v>100</v>
      </c>
    </row>
    <row r="831" spans="1:13" ht="19.5" customHeight="1">
      <c r="A831" s="195"/>
      <c r="B831" s="195"/>
      <c r="C831" s="162"/>
      <c r="D831" s="102" t="s">
        <v>276</v>
      </c>
      <c r="E831" s="102"/>
      <c r="F831" s="150" t="s">
        <v>277</v>
      </c>
      <c r="G831" s="112">
        <f>G832</f>
        <v>37.39446</v>
      </c>
      <c r="H831" s="109"/>
      <c r="I831" s="107">
        <f>SUM(G831:H831)</f>
        <v>37.39446</v>
      </c>
      <c r="J831" s="112">
        <f>J832</f>
        <v>37.39446</v>
      </c>
      <c r="K831" s="109"/>
      <c r="L831" s="107">
        <f>SUM(J831:K831)</f>
        <v>37.39446</v>
      </c>
      <c r="M831" s="155">
        <f>L831/I831*100</f>
        <v>100</v>
      </c>
    </row>
    <row r="832" spans="1:13" ht="18.75">
      <c r="A832" s="195"/>
      <c r="B832" s="195"/>
      <c r="C832" s="162"/>
      <c r="D832" s="102" t="s">
        <v>278</v>
      </c>
      <c r="E832" s="102"/>
      <c r="F832" s="150" t="s">
        <v>152</v>
      </c>
      <c r="G832" s="112">
        <f>G833</f>
        <v>37.39446</v>
      </c>
      <c r="H832" s="109"/>
      <c r="I832" s="107">
        <f>SUM(G832:H832)</f>
        <v>37.39446</v>
      </c>
      <c r="J832" s="112">
        <f>J833</f>
        <v>37.39446</v>
      </c>
      <c r="K832" s="109"/>
      <c r="L832" s="107">
        <f>SUM(J832:K832)</f>
        <v>37.39446</v>
      </c>
      <c r="M832" s="155">
        <f>L832/I832*100</f>
        <v>100</v>
      </c>
    </row>
    <row r="833" spans="1:13" ht="36.75" customHeight="1">
      <c r="A833" s="195"/>
      <c r="B833" s="195"/>
      <c r="C833" s="162"/>
      <c r="D833" s="102"/>
      <c r="E833" s="102" t="s">
        <v>143</v>
      </c>
      <c r="F833" s="150" t="s">
        <v>14</v>
      </c>
      <c r="G833" s="112">
        <f>G834</f>
        <v>37.39446</v>
      </c>
      <c r="H833" s="109"/>
      <c r="I833" s="107">
        <f>SUM(G833:H833)</f>
        <v>37.39446</v>
      </c>
      <c r="J833" s="112">
        <f>J834</f>
        <v>37.39446</v>
      </c>
      <c r="K833" s="109"/>
      <c r="L833" s="107">
        <f>SUM(J833:K833)</f>
        <v>37.39446</v>
      </c>
      <c r="M833" s="155">
        <f>L833/I833*100</f>
        <v>100</v>
      </c>
    </row>
    <row r="834" spans="1:13" ht="56.25">
      <c r="A834" s="195"/>
      <c r="B834" s="195"/>
      <c r="C834" s="162"/>
      <c r="D834" s="102"/>
      <c r="E834" s="102" t="s">
        <v>145</v>
      </c>
      <c r="F834" s="150" t="s">
        <v>814</v>
      </c>
      <c r="G834" s="112">
        <v>37.39446</v>
      </c>
      <c r="H834" s="109"/>
      <c r="I834" s="107">
        <f>SUM(G834:H834)</f>
        <v>37.39446</v>
      </c>
      <c r="J834" s="112">
        <v>37.39446</v>
      </c>
      <c r="K834" s="109"/>
      <c r="L834" s="107">
        <f>SUM(J834:K834)</f>
        <v>37.39446</v>
      </c>
      <c r="M834" s="155">
        <f>L834/I834*100</f>
        <v>100</v>
      </c>
    </row>
    <row r="835" spans="1:13" ht="18.75">
      <c r="A835" s="195"/>
      <c r="B835" s="195"/>
      <c r="C835" s="162" t="s">
        <v>154</v>
      </c>
      <c r="D835" s="149"/>
      <c r="E835" s="149"/>
      <c r="F835" s="206" t="s">
        <v>155</v>
      </c>
      <c r="G835" s="112">
        <f>G836</f>
        <v>0</v>
      </c>
      <c r="H835" s="109">
        <f>H836</f>
        <v>1120.2</v>
      </c>
      <c r="I835" s="112">
        <f t="shared" si="186"/>
        <v>1120.2</v>
      </c>
      <c r="J835" s="112">
        <f>J836</f>
        <v>0</v>
      </c>
      <c r="K835" s="109">
        <f>K836</f>
        <v>1120.2</v>
      </c>
      <c r="L835" s="112">
        <f>J835+K835</f>
        <v>1120.2</v>
      </c>
      <c r="M835" s="155">
        <f t="shared" si="187"/>
        <v>100</v>
      </c>
    </row>
    <row r="836" spans="1:13" ht="56.25">
      <c r="A836" s="195"/>
      <c r="B836" s="195"/>
      <c r="C836" s="162"/>
      <c r="D836" s="149" t="s">
        <v>512</v>
      </c>
      <c r="E836" s="149"/>
      <c r="F836" s="150" t="s">
        <v>468</v>
      </c>
      <c r="G836" s="112">
        <f>G838</f>
        <v>0</v>
      </c>
      <c r="H836" s="109">
        <f>H838</f>
        <v>1120.2</v>
      </c>
      <c r="I836" s="107">
        <f>SUM(G836:H836)</f>
        <v>1120.2</v>
      </c>
      <c r="J836" s="112">
        <f>J838</f>
        <v>0</v>
      </c>
      <c r="K836" s="109">
        <f>K838</f>
        <v>1120.2</v>
      </c>
      <c r="L836" s="107">
        <f>SUM(J836:K836)</f>
        <v>1120.2</v>
      </c>
      <c r="M836" s="155">
        <f t="shared" si="187"/>
        <v>100</v>
      </c>
    </row>
    <row r="837" spans="1:13" ht="18.75">
      <c r="A837" s="195"/>
      <c r="B837" s="195"/>
      <c r="C837" s="162"/>
      <c r="D837" s="149" t="s">
        <v>498</v>
      </c>
      <c r="E837" s="149"/>
      <c r="F837" s="150" t="s">
        <v>502</v>
      </c>
      <c r="G837" s="112">
        <f aca="true" t="shared" si="188" ref="G837:L837">G838</f>
        <v>0</v>
      </c>
      <c r="H837" s="109">
        <f t="shared" si="188"/>
        <v>1120.2</v>
      </c>
      <c r="I837" s="107">
        <f t="shared" si="188"/>
        <v>1120.2</v>
      </c>
      <c r="J837" s="107">
        <f t="shared" si="188"/>
        <v>0</v>
      </c>
      <c r="K837" s="107">
        <f t="shared" si="188"/>
        <v>1120.2</v>
      </c>
      <c r="L837" s="107">
        <f t="shared" si="188"/>
        <v>1120.2</v>
      </c>
      <c r="M837" s="155">
        <f t="shared" si="187"/>
        <v>100</v>
      </c>
    </row>
    <row r="838" spans="1:13" ht="37.5">
      <c r="A838" s="195"/>
      <c r="B838" s="195"/>
      <c r="C838" s="162"/>
      <c r="D838" s="149" t="s">
        <v>396</v>
      </c>
      <c r="E838" s="149"/>
      <c r="F838" s="206" t="s">
        <v>62</v>
      </c>
      <c r="G838" s="112">
        <f>G839+G841</f>
        <v>0</v>
      </c>
      <c r="H838" s="112">
        <f>H839+H841</f>
        <v>1120.2</v>
      </c>
      <c r="I838" s="107">
        <f>SUM(G838:H838)</f>
        <v>1120.2</v>
      </c>
      <c r="J838" s="112">
        <f>J839+J841</f>
        <v>0</v>
      </c>
      <c r="K838" s="112">
        <f>K839+K841</f>
        <v>1120.2</v>
      </c>
      <c r="L838" s="107">
        <f>SUM(J838:K838)</f>
        <v>1120.2</v>
      </c>
      <c r="M838" s="155">
        <f t="shared" si="187"/>
        <v>100</v>
      </c>
    </row>
    <row r="839" spans="1:13" ht="111" customHeight="1">
      <c r="A839" s="195"/>
      <c r="B839" s="195"/>
      <c r="C839" s="162"/>
      <c r="D839" s="149"/>
      <c r="E839" s="102" t="s">
        <v>139</v>
      </c>
      <c r="F839" s="150" t="s">
        <v>899</v>
      </c>
      <c r="G839" s="107">
        <f>G840</f>
        <v>0</v>
      </c>
      <c r="H839" s="108">
        <f>H840</f>
        <v>834.37978</v>
      </c>
      <c r="I839" s="112">
        <f>G839+H839</f>
        <v>834.37978</v>
      </c>
      <c r="J839" s="107">
        <f>J840</f>
        <v>0</v>
      </c>
      <c r="K839" s="108">
        <f>K840</f>
        <v>834.37978</v>
      </c>
      <c r="L839" s="112">
        <f>J839+K839</f>
        <v>834.37978</v>
      </c>
      <c r="M839" s="155">
        <f t="shared" si="187"/>
        <v>100</v>
      </c>
    </row>
    <row r="840" spans="1:13" ht="56.25">
      <c r="A840" s="195"/>
      <c r="B840" s="195"/>
      <c r="C840" s="162"/>
      <c r="D840" s="149"/>
      <c r="E840" s="102" t="s">
        <v>141</v>
      </c>
      <c r="F840" s="150" t="s">
        <v>534</v>
      </c>
      <c r="G840" s="107">
        <v>0</v>
      </c>
      <c r="H840" s="108">
        <v>834.37978</v>
      </c>
      <c r="I840" s="112">
        <f>G840+H840</f>
        <v>834.37978</v>
      </c>
      <c r="J840" s="107">
        <v>0</v>
      </c>
      <c r="K840" s="108">
        <v>834.37978</v>
      </c>
      <c r="L840" s="112">
        <f>J840+K840</f>
        <v>834.37978</v>
      </c>
      <c r="M840" s="155">
        <f t="shared" si="187"/>
        <v>100</v>
      </c>
    </row>
    <row r="841" spans="1:13" ht="37.5" customHeight="1">
      <c r="A841" s="195"/>
      <c r="B841" s="195"/>
      <c r="C841" s="162"/>
      <c r="D841" s="149"/>
      <c r="E841" s="102" t="s">
        <v>143</v>
      </c>
      <c r="F841" s="150" t="s">
        <v>14</v>
      </c>
      <c r="G841" s="107">
        <f>G842</f>
        <v>0</v>
      </c>
      <c r="H841" s="108">
        <f>H842</f>
        <v>285.82022</v>
      </c>
      <c r="I841" s="112">
        <f>G841+H841</f>
        <v>285.82022</v>
      </c>
      <c r="J841" s="107">
        <f>J842</f>
        <v>0</v>
      </c>
      <c r="K841" s="108">
        <f>K842</f>
        <v>285.82022</v>
      </c>
      <c r="L841" s="112">
        <f>J841+K841</f>
        <v>285.82022</v>
      </c>
      <c r="M841" s="155">
        <f t="shared" si="187"/>
        <v>100</v>
      </c>
    </row>
    <row r="842" spans="1:13" ht="56.25">
      <c r="A842" s="195"/>
      <c r="B842" s="195"/>
      <c r="C842" s="162"/>
      <c r="D842" s="149"/>
      <c r="E842" s="102" t="s">
        <v>145</v>
      </c>
      <c r="F842" s="150" t="s">
        <v>814</v>
      </c>
      <c r="G842" s="107">
        <v>0</v>
      </c>
      <c r="H842" s="112">
        <v>285.82022</v>
      </c>
      <c r="I842" s="112">
        <f>G842+H842</f>
        <v>285.82022</v>
      </c>
      <c r="J842" s="107">
        <v>0</v>
      </c>
      <c r="K842" s="112">
        <v>285.82022</v>
      </c>
      <c r="L842" s="112">
        <f>J842+K842</f>
        <v>285.82022</v>
      </c>
      <c r="M842" s="155">
        <f t="shared" si="187"/>
        <v>100</v>
      </c>
    </row>
    <row r="843" spans="1:13" ht="37.5">
      <c r="A843" s="195"/>
      <c r="B843" s="195" t="s">
        <v>172</v>
      </c>
      <c r="C843" s="162"/>
      <c r="D843" s="102"/>
      <c r="E843" s="102"/>
      <c r="F843" s="150" t="s">
        <v>80</v>
      </c>
      <c r="G843" s="112">
        <f>G844</f>
        <v>1557.2</v>
      </c>
      <c r="H843" s="112">
        <f>H844</f>
        <v>0</v>
      </c>
      <c r="I843" s="107">
        <f aca="true" t="shared" si="189" ref="I843:I850">SUM(G843:H843)</f>
        <v>1557.2</v>
      </c>
      <c r="J843" s="112">
        <f>J844</f>
        <v>1557.2</v>
      </c>
      <c r="K843" s="112">
        <f>K844</f>
        <v>0</v>
      </c>
      <c r="L843" s="107">
        <f aca="true" t="shared" si="190" ref="L843:L850">SUM(J843:K843)</f>
        <v>1557.2</v>
      </c>
      <c r="M843" s="155">
        <f t="shared" si="187"/>
        <v>100</v>
      </c>
    </row>
    <row r="844" spans="1:13" ht="75">
      <c r="A844" s="195"/>
      <c r="B844" s="195"/>
      <c r="C844" s="162" t="s">
        <v>179</v>
      </c>
      <c r="D844" s="102"/>
      <c r="E844" s="102"/>
      <c r="F844" s="150" t="s">
        <v>81</v>
      </c>
      <c r="G844" s="112">
        <f>G850+G846</f>
        <v>1557.2</v>
      </c>
      <c r="H844" s="109">
        <f>H850</f>
        <v>0</v>
      </c>
      <c r="I844" s="107">
        <f t="shared" si="189"/>
        <v>1557.2</v>
      </c>
      <c r="J844" s="112">
        <f>J850+J846</f>
        <v>1557.2</v>
      </c>
      <c r="K844" s="109">
        <f>K850</f>
        <v>0</v>
      </c>
      <c r="L844" s="107">
        <f t="shared" si="190"/>
        <v>1557.2</v>
      </c>
      <c r="M844" s="155">
        <f t="shared" si="187"/>
        <v>100</v>
      </c>
    </row>
    <row r="845" spans="1:13" ht="20.25" customHeight="1">
      <c r="A845" s="195"/>
      <c r="B845" s="195"/>
      <c r="C845" s="162"/>
      <c r="D845" s="102" t="s">
        <v>276</v>
      </c>
      <c r="E845" s="102"/>
      <c r="F845" s="150" t="s">
        <v>277</v>
      </c>
      <c r="G845" s="112">
        <f>G846</f>
        <v>5.68</v>
      </c>
      <c r="H845" s="109"/>
      <c r="I845" s="107">
        <f t="shared" si="189"/>
        <v>5.68</v>
      </c>
      <c r="J845" s="112">
        <f>J846</f>
        <v>5.68</v>
      </c>
      <c r="K845" s="109"/>
      <c r="L845" s="107">
        <f t="shared" si="190"/>
        <v>5.68</v>
      </c>
      <c r="M845" s="155">
        <f t="shared" si="187"/>
        <v>100</v>
      </c>
    </row>
    <row r="846" spans="1:13" ht="18.75">
      <c r="A846" s="195"/>
      <c r="B846" s="195"/>
      <c r="C846" s="162"/>
      <c r="D846" s="102" t="s">
        <v>278</v>
      </c>
      <c r="E846" s="102"/>
      <c r="F846" s="150" t="s">
        <v>152</v>
      </c>
      <c r="G846" s="112">
        <f>G847</f>
        <v>5.68</v>
      </c>
      <c r="H846" s="109"/>
      <c r="I846" s="107">
        <f t="shared" si="189"/>
        <v>5.68</v>
      </c>
      <c r="J846" s="112">
        <f>J847</f>
        <v>5.68</v>
      </c>
      <c r="K846" s="109"/>
      <c r="L846" s="107">
        <f t="shared" si="190"/>
        <v>5.68</v>
      </c>
      <c r="M846" s="155">
        <f t="shared" si="187"/>
        <v>100</v>
      </c>
    </row>
    <row r="847" spans="1:13" ht="36" customHeight="1">
      <c r="A847" s="195"/>
      <c r="B847" s="195"/>
      <c r="C847" s="162"/>
      <c r="D847" s="102"/>
      <c r="E847" s="102" t="s">
        <v>143</v>
      </c>
      <c r="F847" s="150" t="s">
        <v>14</v>
      </c>
      <c r="G847" s="112">
        <f>G848</f>
        <v>5.68</v>
      </c>
      <c r="H847" s="109"/>
      <c r="I847" s="107">
        <f t="shared" si="189"/>
        <v>5.68</v>
      </c>
      <c r="J847" s="112">
        <f>J848</f>
        <v>5.68</v>
      </c>
      <c r="K847" s="109"/>
      <c r="L847" s="107">
        <f t="shared" si="190"/>
        <v>5.68</v>
      </c>
      <c r="M847" s="155">
        <f t="shared" si="187"/>
        <v>100</v>
      </c>
    </row>
    <row r="848" spans="1:13" ht="56.25">
      <c r="A848" s="195"/>
      <c r="B848" s="195"/>
      <c r="C848" s="162"/>
      <c r="D848" s="102"/>
      <c r="E848" s="102" t="s">
        <v>145</v>
      </c>
      <c r="F848" s="150" t="s">
        <v>814</v>
      </c>
      <c r="G848" s="112">
        <v>5.68</v>
      </c>
      <c r="H848" s="109"/>
      <c r="I848" s="107">
        <f t="shared" si="189"/>
        <v>5.68</v>
      </c>
      <c r="J848" s="112">
        <v>5.68</v>
      </c>
      <c r="K848" s="109"/>
      <c r="L848" s="107">
        <f t="shared" si="190"/>
        <v>5.68</v>
      </c>
      <c r="M848" s="155">
        <f t="shared" si="187"/>
        <v>100</v>
      </c>
    </row>
    <row r="849" spans="1:13" ht="56.25">
      <c r="A849" s="195"/>
      <c r="B849" s="195"/>
      <c r="C849" s="162"/>
      <c r="D849" s="102" t="s">
        <v>301</v>
      </c>
      <c r="E849" s="102"/>
      <c r="F849" s="150" t="s">
        <v>302</v>
      </c>
      <c r="G849" s="107">
        <f>G850</f>
        <v>1551.52</v>
      </c>
      <c r="H849" s="112"/>
      <c r="I849" s="107">
        <f t="shared" si="189"/>
        <v>1551.52</v>
      </c>
      <c r="J849" s="107">
        <f>J850</f>
        <v>1551.52</v>
      </c>
      <c r="K849" s="112"/>
      <c r="L849" s="107">
        <f t="shared" si="190"/>
        <v>1551.52</v>
      </c>
      <c r="M849" s="155">
        <f t="shared" si="187"/>
        <v>100</v>
      </c>
    </row>
    <row r="850" spans="1:13" ht="37.5">
      <c r="A850" s="195"/>
      <c r="B850" s="195"/>
      <c r="C850" s="162"/>
      <c r="D850" s="102" t="s">
        <v>303</v>
      </c>
      <c r="E850" s="102"/>
      <c r="F850" s="150" t="s">
        <v>304</v>
      </c>
      <c r="G850" s="112">
        <f>G851+G853+G855</f>
        <v>1551.52</v>
      </c>
      <c r="H850" s="112">
        <f>H851</f>
        <v>0</v>
      </c>
      <c r="I850" s="107">
        <f t="shared" si="189"/>
        <v>1551.52</v>
      </c>
      <c r="J850" s="112">
        <f>J851+J853+J855</f>
        <v>1551.52</v>
      </c>
      <c r="K850" s="112">
        <f>K851</f>
        <v>0</v>
      </c>
      <c r="L850" s="107">
        <f t="shared" si="190"/>
        <v>1551.52</v>
      </c>
      <c r="M850" s="155">
        <f t="shared" si="187"/>
        <v>100</v>
      </c>
    </row>
    <row r="851" spans="1:13" ht="107.25" customHeight="1">
      <c r="A851" s="195"/>
      <c r="B851" s="195"/>
      <c r="C851" s="162"/>
      <c r="D851" s="102"/>
      <c r="E851" s="102" t="s">
        <v>139</v>
      </c>
      <c r="F851" s="150" t="s">
        <v>899</v>
      </c>
      <c r="G851" s="107">
        <f>G852</f>
        <v>1369.325</v>
      </c>
      <c r="H851" s="108">
        <f>H852</f>
        <v>0</v>
      </c>
      <c r="I851" s="112">
        <f aca="true" t="shared" si="191" ref="I851:I856">G851+H851</f>
        <v>1369.325</v>
      </c>
      <c r="J851" s="107">
        <f>J852</f>
        <v>1369.325</v>
      </c>
      <c r="K851" s="108">
        <f>K852</f>
        <v>0</v>
      </c>
      <c r="L851" s="112">
        <f aca="true" t="shared" si="192" ref="L851:L856">J851+K851</f>
        <v>1369.325</v>
      </c>
      <c r="M851" s="155">
        <f t="shared" si="187"/>
        <v>100</v>
      </c>
    </row>
    <row r="852" spans="1:13" ht="37.5">
      <c r="A852" s="195"/>
      <c r="B852" s="195"/>
      <c r="C852" s="162"/>
      <c r="D852" s="102"/>
      <c r="E852" s="102" t="s">
        <v>232</v>
      </c>
      <c r="F852" s="150" t="s">
        <v>233</v>
      </c>
      <c r="G852" s="107">
        <v>1369.325</v>
      </c>
      <c r="H852" s="108">
        <v>0</v>
      </c>
      <c r="I852" s="112">
        <f t="shared" si="191"/>
        <v>1369.325</v>
      </c>
      <c r="J852" s="107">
        <v>1369.325</v>
      </c>
      <c r="K852" s="108">
        <v>0</v>
      </c>
      <c r="L852" s="112">
        <f t="shared" si="192"/>
        <v>1369.325</v>
      </c>
      <c r="M852" s="155">
        <f t="shared" si="187"/>
        <v>100</v>
      </c>
    </row>
    <row r="853" spans="1:13" ht="37.5" customHeight="1">
      <c r="A853" s="195"/>
      <c r="B853" s="195"/>
      <c r="C853" s="162"/>
      <c r="D853" s="102"/>
      <c r="E853" s="102" t="s">
        <v>143</v>
      </c>
      <c r="F853" s="150" t="s">
        <v>14</v>
      </c>
      <c r="G853" s="107">
        <f>G854</f>
        <v>176.559</v>
      </c>
      <c r="H853" s="108">
        <f>H854</f>
        <v>0</v>
      </c>
      <c r="I853" s="112">
        <f t="shared" si="191"/>
        <v>176.559</v>
      </c>
      <c r="J853" s="107">
        <f>J854</f>
        <v>176.559</v>
      </c>
      <c r="K853" s="108">
        <f>K854</f>
        <v>0</v>
      </c>
      <c r="L853" s="112">
        <f t="shared" si="192"/>
        <v>176.559</v>
      </c>
      <c r="M853" s="155">
        <f t="shared" si="187"/>
        <v>100</v>
      </c>
    </row>
    <row r="854" spans="1:13" ht="56.25">
      <c r="A854" s="195"/>
      <c r="B854" s="195"/>
      <c r="C854" s="162"/>
      <c r="D854" s="102"/>
      <c r="E854" s="102" t="s">
        <v>145</v>
      </c>
      <c r="F854" s="150" t="s">
        <v>814</v>
      </c>
      <c r="G854" s="107">
        <v>176.559</v>
      </c>
      <c r="H854" s="112"/>
      <c r="I854" s="112">
        <f t="shared" si="191"/>
        <v>176.559</v>
      </c>
      <c r="J854" s="107">
        <v>176.559</v>
      </c>
      <c r="K854" s="112"/>
      <c r="L854" s="112">
        <f t="shared" si="192"/>
        <v>176.559</v>
      </c>
      <c r="M854" s="155">
        <f t="shared" si="187"/>
        <v>100</v>
      </c>
    </row>
    <row r="855" spans="1:13" ht="18.75">
      <c r="A855" s="195"/>
      <c r="B855" s="195"/>
      <c r="C855" s="162"/>
      <c r="D855" s="102"/>
      <c r="E855" s="102" t="s">
        <v>146</v>
      </c>
      <c r="F855" s="150" t="s">
        <v>147</v>
      </c>
      <c r="G855" s="107">
        <f>G856</f>
        <v>5.636</v>
      </c>
      <c r="H855" s="108">
        <f>H856</f>
        <v>0</v>
      </c>
      <c r="I855" s="112">
        <f t="shared" si="191"/>
        <v>5.636</v>
      </c>
      <c r="J855" s="107">
        <f>J856</f>
        <v>5.636</v>
      </c>
      <c r="K855" s="108">
        <f>K856</f>
        <v>0</v>
      </c>
      <c r="L855" s="112">
        <f t="shared" si="192"/>
        <v>5.636</v>
      </c>
      <c r="M855" s="155">
        <f t="shared" si="187"/>
        <v>100</v>
      </c>
    </row>
    <row r="856" spans="1:13" ht="20.25" customHeight="1">
      <c r="A856" s="195"/>
      <c r="B856" s="195"/>
      <c r="C856" s="162"/>
      <c r="D856" s="102"/>
      <c r="E856" s="102" t="s">
        <v>148</v>
      </c>
      <c r="F856" s="150" t="s">
        <v>17</v>
      </c>
      <c r="G856" s="107">
        <v>5.636</v>
      </c>
      <c r="H856" s="112"/>
      <c r="I856" s="112">
        <f t="shared" si="191"/>
        <v>5.636</v>
      </c>
      <c r="J856" s="107">
        <v>5.636</v>
      </c>
      <c r="K856" s="112"/>
      <c r="L856" s="112">
        <f t="shared" si="192"/>
        <v>5.636</v>
      </c>
      <c r="M856" s="155">
        <f t="shared" si="187"/>
        <v>100</v>
      </c>
    </row>
    <row r="857" spans="1:13" ht="18.75">
      <c r="A857" s="195"/>
      <c r="B857" s="162" t="s">
        <v>177</v>
      </c>
      <c r="C857" s="162"/>
      <c r="D857" s="102"/>
      <c r="E857" s="102"/>
      <c r="F857" s="150" t="s">
        <v>63</v>
      </c>
      <c r="G857" s="107">
        <f>G858+G863</f>
        <v>2968.949</v>
      </c>
      <c r="H857" s="108">
        <f>H858+H863</f>
        <v>180</v>
      </c>
      <c r="I857" s="107">
        <f aca="true" t="shared" si="193" ref="I857:I886">SUM(G857:H857)</f>
        <v>3148.949</v>
      </c>
      <c r="J857" s="107">
        <f>J858+J863</f>
        <v>2968.949</v>
      </c>
      <c r="K857" s="108">
        <f>K858+K863</f>
        <v>46.8</v>
      </c>
      <c r="L857" s="107">
        <f aca="true" t="shared" si="194" ref="L857:L886">SUM(J857:K857)</f>
        <v>3015.7490000000003</v>
      </c>
      <c r="M857" s="155">
        <f t="shared" si="187"/>
        <v>95.77001723432168</v>
      </c>
    </row>
    <row r="858" spans="1:13" ht="18.75">
      <c r="A858" s="195"/>
      <c r="B858" s="162"/>
      <c r="C858" s="162" t="s">
        <v>208</v>
      </c>
      <c r="D858" s="102"/>
      <c r="E858" s="102"/>
      <c r="F858" s="150" t="s">
        <v>64</v>
      </c>
      <c r="G858" s="107">
        <f aca="true" t="shared" si="195" ref="G858:K861">G859</f>
        <v>2193.949</v>
      </c>
      <c r="H858" s="108">
        <f t="shared" si="195"/>
        <v>0</v>
      </c>
      <c r="I858" s="107">
        <f t="shared" si="193"/>
        <v>2193.949</v>
      </c>
      <c r="J858" s="107">
        <f t="shared" si="195"/>
        <v>2193.949</v>
      </c>
      <c r="K858" s="108">
        <f t="shared" si="195"/>
        <v>0</v>
      </c>
      <c r="L858" s="107">
        <f t="shared" si="194"/>
        <v>2193.949</v>
      </c>
      <c r="M858" s="155">
        <f t="shared" si="187"/>
        <v>100</v>
      </c>
    </row>
    <row r="859" spans="1:13" ht="37.5">
      <c r="A859" s="195"/>
      <c r="B859" s="162"/>
      <c r="C859" s="162"/>
      <c r="D859" s="102" t="s">
        <v>296</v>
      </c>
      <c r="E859" s="102"/>
      <c r="F859" s="150" t="s">
        <v>826</v>
      </c>
      <c r="G859" s="107">
        <f t="shared" si="195"/>
        <v>2193.949</v>
      </c>
      <c r="H859" s="108">
        <f t="shared" si="195"/>
        <v>0</v>
      </c>
      <c r="I859" s="107">
        <f t="shared" si="193"/>
        <v>2193.949</v>
      </c>
      <c r="J859" s="107">
        <f t="shared" si="195"/>
        <v>2193.949</v>
      </c>
      <c r="K859" s="108">
        <f t="shared" si="195"/>
        <v>0</v>
      </c>
      <c r="L859" s="107">
        <f t="shared" si="194"/>
        <v>2193.949</v>
      </c>
      <c r="M859" s="155">
        <f t="shared" si="187"/>
        <v>100</v>
      </c>
    </row>
    <row r="860" spans="1:13" ht="91.5" customHeight="1">
      <c r="A860" s="195"/>
      <c r="B860" s="162"/>
      <c r="C860" s="162"/>
      <c r="D860" s="102" t="s">
        <v>297</v>
      </c>
      <c r="E860" s="102"/>
      <c r="F860" s="150" t="s">
        <v>298</v>
      </c>
      <c r="G860" s="107">
        <f t="shared" si="195"/>
        <v>2193.949</v>
      </c>
      <c r="H860" s="108">
        <f t="shared" si="195"/>
        <v>0</v>
      </c>
      <c r="I860" s="107">
        <f t="shared" si="193"/>
        <v>2193.949</v>
      </c>
      <c r="J860" s="107">
        <f t="shared" si="195"/>
        <v>2193.949</v>
      </c>
      <c r="K860" s="108">
        <f t="shared" si="195"/>
        <v>0</v>
      </c>
      <c r="L860" s="107">
        <f t="shared" si="194"/>
        <v>2193.949</v>
      </c>
      <c r="M860" s="155">
        <f t="shared" si="187"/>
        <v>100</v>
      </c>
    </row>
    <row r="861" spans="1:13" ht="18.75">
      <c r="A861" s="195"/>
      <c r="B861" s="162"/>
      <c r="C861" s="162"/>
      <c r="D861" s="102"/>
      <c r="E861" s="102" t="s">
        <v>153</v>
      </c>
      <c r="F861" s="150" t="s">
        <v>147</v>
      </c>
      <c r="G861" s="107">
        <f t="shared" si="195"/>
        <v>2193.949</v>
      </c>
      <c r="H861" s="108">
        <f t="shared" si="195"/>
        <v>0</v>
      </c>
      <c r="I861" s="107">
        <f t="shared" si="193"/>
        <v>2193.949</v>
      </c>
      <c r="J861" s="107">
        <f t="shared" si="195"/>
        <v>2193.949</v>
      </c>
      <c r="K861" s="108">
        <f t="shared" si="195"/>
        <v>0</v>
      </c>
      <c r="L861" s="107">
        <f t="shared" si="194"/>
        <v>2193.949</v>
      </c>
      <c r="M861" s="155">
        <f t="shared" si="187"/>
        <v>100</v>
      </c>
    </row>
    <row r="862" spans="1:13" ht="75">
      <c r="A862" s="195"/>
      <c r="B862" s="162"/>
      <c r="C862" s="162"/>
      <c r="D862" s="102"/>
      <c r="E862" s="102" t="s">
        <v>247</v>
      </c>
      <c r="F862" s="150" t="s">
        <v>16</v>
      </c>
      <c r="G862" s="107">
        <v>2193.949</v>
      </c>
      <c r="H862" s="107"/>
      <c r="I862" s="107">
        <f t="shared" si="193"/>
        <v>2193.949</v>
      </c>
      <c r="J862" s="107">
        <v>2193.949</v>
      </c>
      <c r="K862" s="107"/>
      <c r="L862" s="107">
        <f t="shared" si="194"/>
        <v>2193.949</v>
      </c>
      <c r="M862" s="155">
        <f t="shared" si="187"/>
        <v>100</v>
      </c>
    </row>
    <row r="863" spans="1:13" ht="37.5">
      <c r="A863" s="195"/>
      <c r="B863" s="162"/>
      <c r="C863" s="162" t="s">
        <v>196</v>
      </c>
      <c r="D863" s="102"/>
      <c r="E863" s="102"/>
      <c r="F863" s="150" t="s">
        <v>71</v>
      </c>
      <c r="G863" s="107">
        <f>G879+G864+G870</f>
        <v>775</v>
      </c>
      <c r="H863" s="107">
        <f>H879+H864+H870</f>
        <v>180</v>
      </c>
      <c r="I863" s="107">
        <f t="shared" si="193"/>
        <v>955</v>
      </c>
      <c r="J863" s="107">
        <f>J879+J864+J870</f>
        <v>775</v>
      </c>
      <c r="K863" s="107">
        <f>K879+K864+K870</f>
        <v>46.8</v>
      </c>
      <c r="L863" s="107">
        <f t="shared" si="194"/>
        <v>821.8</v>
      </c>
      <c r="M863" s="155">
        <f t="shared" si="187"/>
        <v>86.0523560209424</v>
      </c>
    </row>
    <row r="864" spans="1:13" ht="93.75" customHeight="1">
      <c r="A864" s="195"/>
      <c r="B864" s="162"/>
      <c r="C864" s="162"/>
      <c r="D864" s="102" t="s">
        <v>22</v>
      </c>
      <c r="E864" s="102"/>
      <c r="F864" s="150" t="s">
        <v>292</v>
      </c>
      <c r="G864" s="107">
        <f>G865</f>
        <v>500</v>
      </c>
      <c r="H864" s="108">
        <f>H865</f>
        <v>0</v>
      </c>
      <c r="I864" s="107">
        <f>SUM(G864:H864)</f>
        <v>500</v>
      </c>
      <c r="J864" s="107">
        <f>J865</f>
        <v>500</v>
      </c>
      <c r="K864" s="108">
        <f>K865</f>
        <v>0</v>
      </c>
      <c r="L864" s="107">
        <f t="shared" si="194"/>
        <v>500</v>
      </c>
      <c r="M864" s="155">
        <f t="shared" si="187"/>
        <v>100</v>
      </c>
    </row>
    <row r="865" spans="1:13" ht="18.75">
      <c r="A865" s="195"/>
      <c r="B865" s="195"/>
      <c r="C865" s="162"/>
      <c r="D865" s="149" t="s">
        <v>23</v>
      </c>
      <c r="E865" s="149"/>
      <c r="F865" s="150" t="s">
        <v>829</v>
      </c>
      <c r="G865" s="112">
        <f>G868+G866</f>
        <v>500</v>
      </c>
      <c r="H865" s="109">
        <f>H868</f>
        <v>0</v>
      </c>
      <c r="I865" s="107">
        <f>SUM(G865:H865)</f>
        <v>500</v>
      </c>
      <c r="J865" s="112">
        <f>J868+J866</f>
        <v>500</v>
      </c>
      <c r="K865" s="109">
        <f>K868</f>
        <v>0</v>
      </c>
      <c r="L865" s="107">
        <f t="shared" si="194"/>
        <v>500</v>
      </c>
      <c r="M865" s="155">
        <f t="shared" si="187"/>
        <v>100</v>
      </c>
    </row>
    <row r="866" spans="1:13" ht="37.5">
      <c r="A866" s="195"/>
      <c r="B866" s="195"/>
      <c r="C866" s="162"/>
      <c r="D866" s="149"/>
      <c r="E866" s="102" t="s">
        <v>143</v>
      </c>
      <c r="F866" s="150" t="s">
        <v>144</v>
      </c>
      <c r="G866" s="107">
        <f>G867</f>
        <v>5.5</v>
      </c>
      <c r="H866" s="108">
        <f>H867</f>
        <v>0</v>
      </c>
      <c r="I866" s="112">
        <f>G866+H866</f>
        <v>5.5</v>
      </c>
      <c r="J866" s="107">
        <f>J867</f>
        <v>5.5</v>
      </c>
      <c r="K866" s="108">
        <f>K867</f>
        <v>0</v>
      </c>
      <c r="L866" s="112">
        <f>J866+K866</f>
        <v>5.5</v>
      </c>
      <c r="M866" s="155">
        <f>L866/I866*100</f>
        <v>100</v>
      </c>
    </row>
    <row r="867" spans="1:13" ht="37.5">
      <c r="A867" s="195"/>
      <c r="B867" s="195"/>
      <c r="C867" s="162"/>
      <c r="D867" s="149"/>
      <c r="E867" s="102" t="s">
        <v>145</v>
      </c>
      <c r="F867" s="150" t="s">
        <v>397</v>
      </c>
      <c r="G867" s="107">
        <v>5.5</v>
      </c>
      <c r="H867" s="112">
        <v>0</v>
      </c>
      <c r="I867" s="112">
        <f>G867+H867</f>
        <v>5.5</v>
      </c>
      <c r="J867" s="107">
        <v>5.5</v>
      </c>
      <c r="K867" s="112">
        <v>0</v>
      </c>
      <c r="L867" s="112">
        <f>J867+K867</f>
        <v>5.5</v>
      </c>
      <c r="M867" s="155">
        <f>L867/I867*100</f>
        <v>100</v>
      </c>
    </row>
    <row r="868" spans="1:13" ht="18.75">
      <c r="A868" s="195"/>
      <c r="B868" s="195"/>
      <c r="C868" s="162"/>
      <c r="D868" s="149"/>
      <c r="E868" s="102" t="s">
        <v>153</v>
      </c>
      <c r="F868" s="150" t="s">
        <v>147</v>
      </c>
      <c r="G868" s="107">
        <f>G869</f>
        <v>494.5</v>
      </c>
      <c r="H868" s="108">
        <f>H869</f>
        <v>0</v>
      </c>
      <c r="I868" s="107">
        <f aca="true" t="shared" si="196" ref="I868:I878">SUM(G868:H868)</f>
        <v>494.5</v>
      </c>
      <c r="J868" s="107">
        <f>J869</f>
        <v>494.5</v>
      </c>
      <c r="K868" s="108">
        <f>K869</f>
        <v>0</v>
      </c>
      <c r="L868" s="107">
        <f t="shared" si="194"/>
        <v>494.5</v>
      </c>
      <c r="M868" s="155">
        <f t="shared" si="187"/>
        <v>100</v>
      </c>
    </row>
    <row r="869" spans="1:13" ht="75">
      <c r="A869" s="195"/>
      <c r="B869" s="195"/>
      <c r="C869" s="162"/>
      <c r="D869" s="149"/>
      <c r="E869" s="102" t="s">
        <v>247</v>
      </c>
      <c r="F869" s="150" t="s">
        <v>16</v>
      </c>
      <c r="G869" s="107">
        <v>494.5</v>
      </c>
      <c r="H869" s="107"/>
      <c r="I869" s="107">
        <f t="shared" si="196"/>
        <v>494.5</v>
      </c>
      <c r="J869" s="107">
        <v>494.5</v>
      </c>
      <c r="K869" s="107"/>
      <c r="L869" s="107">
        <f t="shared" si="194"/>
        <v>494.5</v>
      </c>
      <c r="M869" s="155">
        <f t="shared" si="187"/>
        <v>100</v>
      </c>
    </row>
    <row r="870" spans="1:13" ht="56.25">
      <c r="A870" s="195"/>
      <c r="B870" s="195"/>
      <c r="C870" s="162"/>
      <c r="D870" s="149" t="s">
        <v>464</v>
      </c>
      <c r="E870" s="102"/>
      <c r="F870" s="150" t="s">
        <v>468</v>
      </c>
      <c r="G870" s="107">
        <f>G871+G875</f>
        <v>0</v>
      </c>
      <c r="H870" s="107">
        <f>H871+H875</f>
        <v>180</v>
      </c>
      <c r="I870" s="107">
        <f t="shared" si="196"/>
        <v>180</v>
      </c>
      <c r="J870" s="107">
        <f>J871+J875</f>
        <v>0</v>
      </c>
      <c r="K870" s="107">
        <f>K871+K875</f>
        <v>46.8</v>
      </c>
      <c r="L870" s="107">
        <f t="shared" si="194"/>
        <v>46.8</v>
      </c>
      <c r="M870" s="155">
        <f t="shared" si="187"/>
        <v>26</v>
      </c>
    </row>
    <row r="871" spans="1:13" ht="18.75">
      <c r="A871" s="195"/>
      <c r="B871" s="195"/>
      <c r="C871" s="162"/>
      <c r="D871" s="149" t="s">
        <v>465</v>
      </c>
      <c r="E871" s="102"/>
      <c r="F871" s="150" t="s">
        <v>466</v>
      </c>
      <c r="G871" s="107">
        <f aca="true" t="shared" si="197" ref="G871:H873">G872</f>
        <v>0</v>
      </c>
      <c r="H871" s="107">
        <f t="shared" si="197"/>
        <v>46.8</v>
      </c>
      <c r="I871" s="107">
        <f t="shared" si="196"/>
        <v>46.8</v>
      </c>
      <c r="J871" s="107">
        <f aca="true" t="shared" si="198" ref="J871:K873">J872</f>
        <v>0</v>
      </c>
      <c r="K871" s="107">
        <f t="shared" si="198"/>
        <v>46.8</v>
      </c>
      <c r="L871" s="107">
        <f aca="true" t="shared" si="199" ref="L871:L878">SUM(J871:K871)</f>
        <v>46.8</v>
      </c>
      <c r="M871" s="155">
        <f aca="true" t="shared" si="200" ref="M871:M878">L871/I871*100</f>
        <v>100</v>
      </c>
    </row>
    <row r="872" spans="1:13" ht="75" customHeight="1">
      <c r="A872" s="195"/>
      <c r="B872" s="195"/>
      <c r="C872" s="162"/>
      <c r="D872" s="149" t="s">
        <v>519</v>
      </c>
      <c r="E872" s="102"/>
      <c r="F872" s="150" t="s">
        <v>865</v>
      </c>
      <c r="G872" s="107">
        <f t="shared" si="197"/>
        <v>0</v>
      </c>
      <c r="H872" s="107">
        <f t="shared" si="197"/>
        <v>46.8</v>
      </c>
      <c r="I872" s="107">
        <f t="shared" si="196"/>
        <v>46.8</v>
      </c>
      <c r="J872" s="107">
        <f t="shared" si="198"/>
        <v>0</v>
      </c>
      <c r="K872" s="107">
        <f t="shared" si="198"/>
        <v>46.8</v>
      </c>
      <c r="L872" s="107">
        <f t="shared" si="199"/>
        <v>46.8</v>
      </c>
      <c r="M872" s="155">
        <f t="shared" si="200"/>
        <v>100</v>
      </c>
    </row>
    <row r="873" spans="1:13" ht="18.75">
      <c r="A873" s="195"/>
      <c r="B873" s="195"/>
      <c r="C873" s="162"/>
      <c r="D873" s="149"/>
      <c r="E873" s="102" t="s">
        <v>153</v>
      </c>
      <c r="F873" s="150" t="s">
        <v>147</v>
      </c>
      <c r="G873" s="107">
        <f t="shared" si="197"/>
        <v>0</v>
      </c>
      <c r="H873" s="108">
        <f t="shared" si="197"/>
        <v>46.8</v>
      </c>
      <c r="I873" s="107">
        <f t="shared" si="196"/>
        <v>46.8</v>
      </c>
      <c r="J873" s="107">
        <f t="shared" si="198"/>
        <v>0</v>
      </c>
      <c r="K873" s="108">
        <f t="shared" si="198"/>
        <v>46.8</v>
      </c>
      <c r="L873" s="107">
        <f t="shared" si="199"/>
        <v>46.8</v>
      </c>
      <c r="M873" s="155">
        <f t="shared" si="200"/>
        <v>100</v>
      </c>
    </row>
    <row r="874" spans="1:13" ht="75">
      <c r="A874" s="195"/>
      <c r="B874" s="195"/>
      <c r="C874" s="162"/>
      <c r="D874" s="149"/>
      <c r="E874" s="102" t="s">
        <v>247</v>
      </c>
      <c r="F874" s="150" t="s">
        <v>16</v>
      </c>
      <c r="G874" s="107"/>
      <c r="H874" s="107">
        <v>46.8</v>
      </c>
      <c r="I874" s="107">
        <f t="shared" si="196"/>
        <v>46.8</v>
      </c>
      <c r="J874" s="107">
        <v>0</v>
      </c>
      <c r="K874" s="107">
        <v>46.8</v>
      </c>
      <c r="L874" s="107">
        <f t="shared" si="199"/>
        <v>46.8</v>
      </c>
      <c r="M874" s="155">
        <f t="shared" si="200"/>
        <v>100</v>
      </c>
    </row>
    <row r="875" spans="1:13" ht="18.75">
      <c r="A875" s="195"/>
      <c r="B875" s="195"/>
      <c r="C875" s="162"/>
      <c r="D875" s="149" t="s">
        <v>498</v>
      </c>
      <c r="E875" s="102"/>
      <c r="F875" s="150" t="s">
        <v>502</v>
      </c>
      <c r="G875" s="107">
        <f aca="true" t="shared" si="201" ref="G875:H877">G876</f>
        <v>0</v>
      </c>
      <c r="H875" s="107">
        <f t="shared" si="201"/>
        <v>133.2</v>
      </c>
      <c r="I875" s="107">
        <f t="shared" si="196"/>
        <v>133.2</v>
      </c>
      <c r="J875" s="107">
        <f aca="true" t="shared" si="202" ref="J875:K877">J876</f>
        <v>0</v>
      </c>
      <c r="K875" s="107">
        <f t="shared" si="202"/>
        <v>0</v>
      </c>
      <c r="L875" s="107">
        <f t="shared" si="199"/>
        <v>0</v>
      </c>
      <c r="M875" s="155">
        <f t="shared" si="200"/>
        <v>0</v>
      </c>
    </row>
    <row r="876" spans="1:13" ht="56.25">
      <c r="A876" s="195"/>
      <c r="B876" s="195"/>
      <c r="C876" s="162"/>
      <c r="D876" s="149" t="s">
        <v>863</v>
      </c>
      <c r="E876" s="102"/>
      <c r="F876" s="150" t="s">
        <v>864</v>
      </c>
      <c r="G876" s="107">
        <f t="shared" si="201"/>
        <v>0</v>
      </c>
      <c r="H876" s="107">
        <f t="shared" si="201"/>
        <v>133.2</v>
      </c>
      <c r="I876" s="107">
        <f t="shared" si="196"/>
        <v>133.2</v>
      </c>
      <c r="J876" s="107">
        <f t="shared" si="202"/>
        <v>0</v>
      </c>
      <c r="K876" s="107">
        <f t="shared" si="202"/>
        <v>0</v>
      </c>
      <c r="L876" s="107">
        <f t="shared" si="199"/>
        <v>0</v>
      </c>
      <c r="M876" s="155">
        <f t="shared" si="200"/>
        <v>0</v>
      </c>
    </row>
    <row r="877" spans="1:13" ht="18.75">
      <c r="A877" s="195"/>
      <c r="B877" s="195"/>
      <c r="C877" s="162"/>
      <c r="D877" s="149"/>
      <c r="E877" s="102" t="s">
        <v>153</v>
      </c>
      <c r="F877" s="150" t="s">
        <v>147</v>
      </c>
      <c r="G877" s="107">
        <f t="shared" si="201"/>
        <v>0</v>
      </c>
      <c r="H877" s="108">
        <f t="shared" si="201"/>
        <v>133.2</v>
      </c>
      <c r="I877" s="107">
        <f t="shared" si="196"/>
        <v>133.2</v>
      </c>
      <c r="J877" s="107">
        <f t="shared" si="202"/>
        <v>0</v>
      </c>
      <c r="K877" s="108">
        <f t="shared" si="202"/>
        <v>0</v>
      </c>
      <c r="L877" s="107">
        <f t="shared" si="199"/>
        <v>0</v>
      </c>
      <c r="M877" s="155">
        <f t="shared" si="200"/>
        <v>0</v>
      </c>
    </row>
    <row r="878" spans="1:13" ht="75">
      <c r="A878" s="195"/>
      <c r="B878" s="195"/>
      <c r="C878" s="162"/>
      <c r="D878" s="149"/>
      <c r="E878" s="102" t="s">
        <v>247</v>
      </c>
      <c r="F878" s="150" t="s">
        <v>16</v>
      </c>
      <c r="G878" s="107">
        <v>0</v>
      </c>
      <c r="H878" s="107">
        <v>133.2</v>
      </c>
      <c r="I878" s="107">
        <f t="shared" si="196"/>
        <v>133.2</v>
      </c>
      <c r="J878" s="107">
        <v>0</v>
      </c>
      <c r="K878" s="107"/>
      <c r="L878" s="107">
        <f t="shared" si="199"/>
        <v>0</v>
      </c>
      <c r="M878" s="155">
        <f t="shared" si="200"/>
        <v>0</v>
      </c>
    </row>
    <row r="879" spans="1:13" ht="37.5">
      <c r="A879" s="195"/>
      <c r="B879" s="162"/>
      <c r="C879" s="162"/>
      <c r="D879" s="102" t="s">
        <v>294</v>
      </c>
      <c r="E879" s="102"/>
      <c r="F879" s="150" t="s">
        <v>862</v>
      </c>
      <c r="G879" s="107">
        <f aca="true" t="shared" si="203" ref="G879:K881">G880</f>
        <v>275</v>
      </c>
      <c r="H879" s="108">
        <f t="shared" si="203"/>
        <v>0</v>
      </c>
      <c r="I879" s="107">
        <f t="shared" si="193"/>
        <v>275</v>
      </c>
      <c r="J879" s="107">
        <f t="shared" si="203"/>
        <v>275</v>
      </c>
      <c r="K879" s="108">
        <f t="shared" si="203"/>
        <v>0</v>
      </c>
      <c r="L879" s="107">
        <f t="shared" si="194"/>
        <v>275</v>
      </c>
      <c r="M879" s="155">
        <f t="shared" si="187"/>
        <v>100</v>
      </c>
    </row>
    <row r="880" spans="1:13" ht="72" customHeight="1">
      <c r="A880" s="195"/>
      <c r="B880" s="162"/>
      <c r="C880" s="162"/>
      <c r="D880" s="102" t="s">
        <v>295</v>
      </c>
      <c r="E880" s="102"/>
      <c r="F880" s="150" t="s">
        <v>72</v>
      </c>
      <c r="G880" s="107">
        <f t="shared" si="203"/>
        <v>275</v>
      </c>
      <c r="H880" s="108">
        <f t="shared" si="203"/>
        <v>0</v>
      </c>
      <c r="I880" s="107">
        <f t="shared" si="193"/>
        <v>275</v>
      </c>
      <c r="J880" s="107">
        <f t="shared" si="203"/>
        <v>275</v>
      </c>
      <c r="K880" s="108">
        <f t="shared" si="203"/>
        <v>0</v>
      </c>
      <c r="L880" s="107">
        <f t="shared" si="194"/>
        <v>275</v>
      </c>
      <c r="M880" s="155">
        <f t="shared" si="187"/>
        <v>100</v>
      </c>
    </row>
    <row r="881" spans="1:13" ht="18.75">
      <c r="A881" s="195"/>
      <c r="B881" s="162"/>
      <c r="C881" s="162"/>
      <c r="D881" s="102"/>
      <c r="E881" s="102" t="s">
        <v>153</v>
      </c>
      <c r="F881" s="150" t="s">
        <v>147</v>
      </c>
      <c r="G881" s="107">
        <f t="shared" si="203"/>
        <v>275</v>
      </c>
      <c r="H881" s="108">
        <f t="shared" si="203"/>
        <v>0</v>
      </c>
      <c r="I881" s="107">
        <f t="shared" si="193"/>
        <v>275</v>
      </c>
      <c r="J881" s="107">
        <f t="shared" si="203"/>
        <v>275</v>
      </c>
      <c r="K881" s="108">
        <f t="shared" si="203"/>
        <v>0</v>
      </c>
      <c r="L881" s="107">
        <f t="shared" si="194"/>
        <v>275</v>
      </c>
      <c r="M881" s="155">
        <f t="shared" si="187"/>
        <v>100</v>
      </c>
    </row>
    <row r="882" spans="1:13" ht="75">
      <c r="A882" s="195"/>
      <c r="B882" s="162"/>
      <c r="C882" s="162"/>
      <c r="D882" s="102"/>
      <c r="E882" s="102" t="s">
        <v>247</v>
      </c>
      <c r="F882" s="150" t="s">
        <v>16</v>
      </c>
      <c r="G882" s="107">
        <v>275</v>
      </c>
      <c r="H882" s="107"/>
      <c r="I882" s="107">
        <f t="shared" si="193"/>
        <v>275</v>
      </c>
      <c r="J882" s="107">
        <v>275</v>
      </c>
      <c r="K882" s="107"/>
      <c r="L882" s="107">
        <f t="shared" si="194"/>
        <v>275</v>
      </c>
      <c r="M882" s="155">
        <f t="shared" si="187"/>
        <v>100</v>
      </c>
    </row>
    <row r="883" spans="1:13" ht="18.75">
      <c r="A883" s="195"/>
      <c r="B883" s="195" t="s">
        <v>180</v>
      </c>
      <c r="C883" s="162"/>
      <c r="D883" s="149"/>
      <c r="E883" s="149"/>
      <c r="F883" s="150" t="s">
        <v>181</v>
      </c>
      <c r="G883" s="112">
        <f aca="true" t="shared" si="204" ref="G883:K885">G884</f>
        <v>1342.13009</v>
      </c>
      <c r="H883" s="109">
        <f t="shared" si="204"/>
        <v>0</v>
      </c>
      <c r="I883" s="107">
        <f t="shared" si="193"/>
        <v>1342.13009</v>
      </c>
      <c r="J883" s="112">
        <f t="shared" si="204"/>
        <v>1248.23009</v>
      </c>
      <c r="K883" s="109">
        <f t="shared" si="204"/>
        <v>0</v>
      </c>
      <c r="L883" s="107">
        <f t="shared" si="194"/>
        <v>1248.23009</v>
      </c>
      <c r="M883" s="155">
        <f t="shared" si="187"/>
        <v>93.00365883310164</v>
      </c>
    </row>
    <row r="884" spans="1:13" ht="18.75">
      <c r="A884" s="195"/>
      <c r="B884" s="195"/>
      <c r="C884" s="162" t="s">
        <v>172</v>
      </c>
      <c r="D884" s="149"/>
      <c r="E884" s="149"/>
      <c r="F884" s="150" t="s">
        <v>8</v>
      </c>
      <c r="G884" s="112">
        <f t="shared" si="204"/>
        <v>1342.13009</v>
      </c>
      <c r="H884" s="109">
        <f t="shared" si="204"/>
        <v>0</v>
      </c>
      <c r="I884" s="107">
        <f t="shared" si="193"/>
        <v>1342.13009</v>
      </c>
      <c r="J884" s="112">
        <f t="shared" si="204"/>
        <v>1248.23009</v>
      </c>
      <c r="K884" s="109">
        <f t="shared" si="204"/>
        <v>0</v>
      </c>
      <c r="L884" s="107">
        <f t="shared" si="194"/>
        <v>1248.23009</v>
      </c>
      <c r="M884" s="155">
        <f t="shared" si="187"/>
        <v>93.00365883310164</v>
      </c>
    </row>
    <row r="885" spans="1:13" ht="37.5">
      <c r="A885" s="195"/>
      <c r="B885" s="195"/>
      <c r="C885" s="162"/>
      <c r="D885" s="102" t="s">
        <v>290</v>
      </c>
      <c r="E885" s="102"/>
      <c r="F885" s="150" t="s">
        <v>861</v>
      </c>
      <c r="G885" s="107">
        <f t="shared" si="204"/>
        <v>1342.13009</v>
      </c>
      <c r="H885" s="108">
        <f t="shared" si="204"/>
        <v>0</v>
      </c>
      <c r="I885" s="107">
        <f t="shared" si="193"/>
        <v>1342.13009</v>
      </c>
      <c r="J885" s="107">
        <f t="shared" si="204"/>
        <v>1248.23009</v>
      </c>
      <c r="K885" s="108">
        <f t="shared" si="204"/>
        <v>0</v>
      </c>
      <c r="L885" s="107">
        <f t="shared" si="194"/>
        <v>1248.23009</v>
      </c>
      <c r="M885" s="155">
        <f t="shared" si="187"/>
        <v>93.00365883310164</v>
      </c>
    </row>
    <row r="886" spans="1:13" ht="18.75">
      <c r="A886" s="195"/>
      <c r="B886" s="195"/>
      <c r="C886" s="162"/>
      <c r="D886" s="102" t="s">
        <v>291</v>
      </c>
      <c r="E886" s="102"/>
      <c r="F886" s="150" t="s">
        <v>825</v>
      </c>
      <c r="G886" s="107">
        <f>G889+G887</f>
        <v>1342.13009</v>
      </c>
      <c r="H886" s="108">
        <f>H890+H887</f>
        <v>0</v>
      </c>
      <c r="I886" s="107">
        <f t="shared" si="193"/>
        <v>1342.13009</v>
      </c>
      <c r="J886" s="107">
        <f>J889+J887</f>
        <v>1248.23009</v>
      </c>
      <c r="K886" s="108">
        <f>K890+K887</f>
        <v>0</v>
      </c>
      <c r="L886" s="107">
        <f t="shared" si="194"/>
        <v>1248.23009</v>
      </c>
      <c r="M886" s="155">
        <f t="shared" si="187"/>
        <v>93.00365883310164</v>
      </c>
    </row>
    <row r="887" spans="1:13" ht="37.5">
      <c r="A887" s="195"/>
      <c r="B887" s="195"/>
      <c r="C887" s="162"/>
      <c r="D887" s="102"/>
      <c r="E887" s="102" t="s">
        <v>143</v>
      </c>
      <c r="F887" s="150" t="s">
        <v>144</v>
      </c>
      <c r="G887" s="107">
        <f>G888</f>
        <v>521.13009</v>
      </c>
      <c r="H887" s="108">
        <f>H888</f>
        <v>0</v>
      </c>
      <c r="I887" s="112">
        <f>G887+H887</f>
        <v>521.13009</v>
      </c>
      <c r="J887" s="107">
        <f>J888</f>
        <v>521.13009</v>
      </c>
      <c r="K887" s="108">
        <f>K888</f>
        <v>0</v>
      </c>
      <c r="L887" s="112">
        <f>J887+K887</f>
        <v>521.13009</v>
      </c>
      <c r="M887" s="155">
        <f t="shared" si="187"/>
        <v>100</v>
      </c>
    </row>
    <row r="888" spans="1:13" ht="33.75" customHeight="1">
      <c r="A888" s="195"/>
      <c r="B888" s="195"/>
      <c r="C888" s="162"/>
      <c r="D888" s="102"/>
      <c r="E888" s="102" t="s">
        <v>145</v>
      </c>
      <c r="F888" s="150" t="s">
        <v>397</v>
      </c>
      <c r="G888" s="107">
        <v>521.13009</v>
      </c>
      <c r="H888" s="112">
        <v>0</v>
      </c>
      <c r="I888" s="112">
        <f>G888+H888</f>
        <v>521.13009</v>
      </c>
      <c r="J888" s="107">
        <v>521.13009</v>
      </c>
      <c r="K888" s="112">
        <v>0</v>
      </c>
      <c r="L888" s="112">
        <f>J888+K888</f>
        <v>521.13009</v>
      </c>
      <c r="M888" s="155">
        <f t="shared" si="187"/>
        <v>100</v>
      </c>
    </row>
    <row r="889" spans="1:13" ht="18.75">
      <c r="A889" s="195"/>
      <c r="B889" s="195"/>
      <c r="C889" s="162"/>
      <c r="D889" s="102"/>
      <c r="E889" s="102" t="s">
        <v>166</v>
      </c>
      <c r="F889" s="150" t="s">
        <v>150</v>
      </c>
      <c r="G889" s="107">
        <f>G890</f>
        <v>821</v>
      </c>
      <c r="H889" s="107">
        <f>H890</f>
        <v>0</v>
      </c>
      <c r="I889" s="112">
        <f>G889+H889</f>
        <v>821</v>
      </c>
      <c r="J889" s="107">
        <f>J890</f>
        <v>727.1</v>
      </c>
      <c r="K889" s="107">
        <f>K890</f>
        <v>0</v>
      </c>
      <c r="L889" s="112">
        <f>J889+K889</f>
        <v>727.1</v>
      </c>
      <c r="M889" s="155">
        <f t="shared" si="187"/>
        <v>88.56272838002435</v>
      </c>
    </row>
    <row r="890" spans="1:13" ht="18.75">
      <c r="A890" s="195"/>
      <c r="B890" s="195"/>
      <c r="C890" s="162"/>
      <c r="D890" s="102"/>
      <c r="E890" s="102" t="s">
        <v>167</v>
      </c>
      <c r="F890" s="150" t="s">
        <v>73</v>
      </c>
      <c r="G890" s="107">
        <v>821</v>
      </c>
      <c r="H890" s="112">
        <v>0</v>
      </c>
      <c r="I890" s="112">
        <f>G890+H890</f>
        <v>821</v>
      </c>
      <c r="J890" s="107">
        <v>727.1</v>
      </c>
      <c r="K890" s="112">
        <v>0</v>
      </c>
      <c r="L890" s="112">
        <f>J890+K890</f>
        <v>727.1</v>
      </c>
      <c r="M890" s="155">
        <f t="shared" si="187"/>
        <v>88.56272838002435</v>
      </c>
    </row>
    <row r="891" spans="1:13" ht="18.75">
      <c r="A891" s="195"/>
      <c r="B891" s="195" t="s">
        <v>179</v>
      </c>
      <c r="C891" s="162"/>
      <c r="D891" s="149"/>
      <c r="E891" s="149"/>
      <c r="F891" s="150" t="s">
        <v>223</v>
      </c>
      <c r="G891" s="112">
        <f>G892</f>
        <v>623.05</v>
      </c>
      <c r="H891" s="109">
        <f>H892</f>
        <v>0</v>
      </c>
      <c r="I891" s="107">
        <f>SUM(G891:H891)</f>
        <v>623.05</v>
      </c>
      <c r="J891" s="112">
        <f>J892</f>
        <v>623.05</v>
      </c>
      <c r="K891" s="109">
        <f>K892</f>
        <v>0</v>
      </c>
      <c r="L891" s="107">
        <f>SUM(J891:K891)</f>
        <v>623.05</v>
      </c>
      <c r="M891" s="155">
        <f t="shared" si="187"/>
        <v>100</v>
      </c>
    </row>
    <row r="892" spans="1:13" ht="37.5">
      <c r="A892" s="195"/>
      <c r="B892" s="195"/>
      <c r="C892" s="162" t="s">
        <v>179</v>
      </c>
      <c r="D892" s="149"/>
      <c r="E892" s="149"/>
      <c r="F892" s="150" t="s">
        <v>74</v>
      </c>
      <c r="G892" s="112">
        <f>G893</f>
        <v>623.05</v>
      </c>
      <c r="H892" s="109">
        <f>H893</f>
        <v>0</v>
      </c>
      <c r="I892" s="107">
        <f>SUM(G892:H892)</f>
        <v>623.05</v>
      </c>
      <c r="J892" s="112">
        <f>J893</f>
        <v>623.05</v>
      </c>
      <c r="K892" s="109">
        <f>K893</f>
        <v>0</v>
      </c>
      <c r="L892" s="107">
        <f>SUM(J892:K892)</f>
        <v>623.05</v>
      </c>
      <c r="M892" s="155">
        <f t="shared" si="187"/>
        <v>100</v>
      </c>
    </row>
    <row r="893" spans="1:13" ht="71.25" customHeight="1">
      <c r="A893" s="195"/>
      <c r="B893" s="195"/>
      <c r="C893" s="162"/>
      <c r="D893" s="149" t="s">
        <v>286</v>
      </c>
      <c r="E893" s="149"/>
      <c r="F893" s="206" t="s">
        <v>287</v>
      </c>
      <c r="G893" s="112">
        <f>G895</f>
        <v>623.05</v>
      </c>
      <c r="H893" s="109">
        <f>H895</f>
        <v>0</v>
      </c>
      <c r="I893" s="107">
        <f>SUM(G893:H893)</f>
        <v>623.05</v>
      </c>
      <c r="J893" s="112">
        <f>J895</f>
        <v>623.05</v>
      </c>
      <c r="K893" s="109">
        <f>K895</f>
        <v>0</v>
      </c>
      <c r="L893" s="107">
        <f>SUM(J893:K893)</f>
        <v>623.05</v>
      </c>
      <c r="M893" s="155">
        <f t="shared" si="187"/>
        <v>100</v>
      </c>
    </row>
    <row r="894" spans="1:13" ht="18.75">
      <c r="A894" s="195"/>
      <c r="B894" s="195"/>
      <c r="C894" s="162"/>
      <c r="D894" s="149" t="s">
        <v>289</v>
      </c>
      <c r="E894" s="149"/>
      <c r="F894" s="150" t="s">
        <v>75</v>
      </c>
      <c r="G894" s="112">
        <f>G895</f>
        <v>623.05</v>
      </c>
      <c r="H894" s="109"/>
      <c r="I894" s="107">
        <f>SUM(G894:H894)</f>
        <v>623.05</v>
      </c>
      <c r="J894" s="112">
        <f>J895</f>
        <v>623.05</v>
      </c>
      <c r="K894" s="109"/>
      <c r="L894" s="107">
        <f>SUM(J894:K894)</f>
        <v>623.05</v>
      </c>
      <c r="M894" s="155">
        <f t="shared" si="187"/>
        <v>100</v>
      </c>
    </row>
    <row r="895" spans="1:13" ht="33.75" customHeight="1">
      <c r="A895" s="195"/>
      <c r="B895" s="195"/>
      <c r="C895" s="162"/>
      <c r="D895" s="149"/>
      <c r="E895" s="102" t="s">
        <v>143</v>
      </c>
      <c r="F895" s="150" t="s">
        <v>14</v>
      </c>
      <c r="G895" s="107">
        <f>G896</f>
        <v>623.05</v>
      </c>
      <c r="H895" s="108">
        <f>H896</f>
        <v>0</v>
      </c>
      <c r="I895" s="112">
        <f>G895+H895</f>
        <v>623.05</v>
      </c>
      <c r="J895" s="107">
        <f>J896</f>
        <v>623.05</v>
      </c>
      <c r="K895" s="108">
        <f>K896</f>
        <v>0</v>
      </c>
      <c r="L895" s="112">
        <f>J895+K895</f>
        <v>623.05</v>
      </c>
      <c r="M895" s="155">
        <f t="shared" si="187"/>
        <v>100</v>
      </c>
    </row>
    <row r="896" spans="1:13" ht="56.25">
      <c r="A896" s="195"/>
      <c r="B896" s="195"/>
      <c r="C896" s="162"/>
      <c r="D896" s="149"/>
      <c r="E896" s="102" t="s">
        <v>145</v>
      </c>
      <c r="F896" s="150" t="s">
        <v>814</v>
      </c>
      <c r="G896" s="107">
        <v>623.05</v>
      </c>
      <c r="H896" s="112"/>
      <c r="I896" s="112">
        <f>G896+H896</f>
        <v>623.05</v>
      </c>
      <c r="J896" s="107">
        <v>623.05</v>
      </c>
      <c r="K896" s="112"/>
      <c r="L896" s="112">
        <f>J896+K896</f>
        <v>623.05</v>
      </c>
      <c r="M896" s="155">
        <f t="shared" si="187"/>
        <v>100</v>
      </c>
    </row>
    <row r="897" spans="1:13" ht="18.75">
      <c r="A897" s="195"/>
      <c r="B897" s="195" t="s">
        <v>188</v>
      </c>
      <c r="C897" s="162"/>
      <c r="D897" s="102"/>
      <c r="E897" s="102"/>
      <c r="F897" s="206" t="s">
        <v>189</v>
      </c>
      <c r="G897" s="112">
        <f>G898</f>
        <v>2166.50736</v>
      </c>
      <c r="H897" s="109">
        <f>H898</f>
        <v>0</v>
      </c>
      <c r="I897" s="107">
        <f aca="true" t="shared" si="205" ref="I897:I903">SUM(G897:H897)</f>
        <v>2166.50736</v>
      </c>
      <c r="J897" s="112">
        <f>J898</f>
        <v>2166.50736</v>
      </c>
      <c r="K897" s="109">
        <f>K898</f>
        <v>0</v>
      </c>
      <c r="L897" s="107">
        <f aca="true" t="shared" si="206" ref="L897:L903">SUM(J897:K897)</f>
        <v>2166.50736</v>
      </c>
      <c r="M897" s="155">
        <f t="shared" si="187"/>
        <v>100</v>
      </c>
    </row>
    <row r="898" spans="1:13" ht="18.75">
      <c r="A898" s="195"/>
      <c r="B898" s="195"/>
      <c r="C898" s="162" t="s">
        <v>136</v>
      </c>
      <c r="D898" s="102"/>
      <c r="E898" s="102"/>
      <c r="F898" s="206" t="s">
        <v>76</v>
      </c>
      <c r="G898" s="112">
        <f aca="true" t="shared" si="207" ref="G898:K900">G899</f>
        <v>2166.50736</v>
      </c>
      <c r="H898" s="112">
        <f t="shared" si="207"/>
        <v>0</v>
      </c>
      <c r="I898" s="107">
        <f t="shared" si="205"/>
        <v>2166.50736</v>
      </c>
      <c r="J898" s="112">
        <f t="shared" si="207"/>
        <v>2166.50736</v>
      </c>
      <c r="K898" s="112">
        <f t="shared" si="207"/>
        <v>0</v>
      </c>
      <c r="L898" s="107">
        <f t="shared" si="206"/>
        <v>2166.50736</v>
      </c>
      <c r="M898" s="155">
        <f t="shared" si="187"/>
        <v>100</v>
      </c>
    </row>
    <row r="899" spans="1:13" ht="73.5" customHeight="1">
      <c r="A899" s="195"/>
      <c r="B899" s="195"/>
      <c r="C899" s="162"/>
      <c r="D899" s="102" t="s">
        <v>286</v>
      </c>
      <c r="E899" s="102"/>
      <c r="F899" s="206" t="s">
        <v>287</v>
      </c>
      <c r="G899" s="112">
        <f t="shared" si="207"/>
        <v>2166.50736</v>
      </c>
      <c r="H899" s="112">
        <f t="shared" si="207"/>
        <v>0</v>
      </c>
      <c r="I899" s="107">
        <f t="shared" si="205"/>
        <v>2166.50736</v>
      </c>
      <c r="J899" s="112">
        <f t="shared" si="207"/>
        <v>2166.50736</v>
      </c>
      <c r="K899" s="112">
        <f t="shared" si="207"/>
        <v>0</v>
      </c>
      <c r="L899" s="107">
        <f t="shared" si="206"/>
        <v>2166.50736</v>
      </c>
      <c r="M899" s="155">
        <f t="shared" si="187"/>
        <v>100</v>
      </c>
    </row>
    <row r="900" spans="1:13" ht="69.75" customHeight="1">
      <c r="A900" s="195"/>
      <c r="B900" s="195"/>
      <c r="C900" s="162"/>
      <c r="D900" s="102" t="s">
        <v>288</v>
      </c>
      <c r="E900" s="102"/>
      <c r="F900" s="215" t="s">
        <v>823</v>
      </c>
      <c r="G900" s="112">
        <f t="shared" si="207"/>
        <v>2166.50736</v>
      </c>
      <c r="H900" s="112">
        <f t="shared" si="207"/>
        <v>0</v>
      </c>
      <c r="I900" s="107">
        <f t="shared" si="205"/>
        <v>2166.50736</v>
      </c>
      <c r="J900" s="112">
        <f t="shared" si="207"/>
        <v>2166.50736</v>
      </c>
      <c r="K900" s="112">
        <f t="shared" si="207"/>
        <v>0</v>
      </c>
      <c r="L900" s="107">
        <f t="shared" si="206"/>
        <v>2166.50736</v>
      </c>
      <c r="M900" s="155">
        <f aca="true" t="shared" si="208" ref="M900:M961">L900/I900*100</f>
        <v>100</v>
      </c>
    </row>
    <row r="901" spans="1:13" ht="75">
      <c r="A901" s="195"/>
      <c r="B901" s="195"/>
      <c r="C901" s="162"/>
      <c r="D901" s="102"/>
      <c r="E901" s="102"/>
      <c r="F901" s="206" t="s">
        <v>447</v>
      </c>
      <c r="G901" s="112">
        <f>G902</f>
        <v>2166.50736</v>
      </c>
      <c r="H901" s="112">
        <f>H903</f>
        <v>0</v>
      </c>
      <c r="I901" s="107">
        <f t="shared" si="205"/>
        <v>2166.50736</v>
      </c>
      <c r="J901" s="112">
        <f>J902</f>
        <v>2166.50736</v>
      </c>
      <c r="K901" s="112">
        <f>K903</f>
        <v>0</v>
      </c>
      <c r="L901" s="107">
        <f t="shared" si="206"/>
        <v>2166.50736</v>
      </c>
      <c r="M901" s="155">
        <f t="shared" si="208"/>
        <v>100</v>
      </c>
    </row>
    <row r="902" spans="1:13" ht="37.5">
      <c r="A902" s="195"/>
      <c r="B902" s="195"/>
      <c r="C902" s="162"/>
      <c r="D902" s="102"/>
      <c r="E902" s="102" t="s">
        <v>228</v>
      </c>
      <c r="F902" s="206" t="s">
        <v>192</v>
      </c>
      <c r="G902" s="112">
        <f>G903</f>
        <v>2166.50736</v>
      </c>
      <c r="H902" s="109">
        <f>H903</f>
        <v>0</v>
      </c>
      <c r="I902" s="107">
        <f t="shared" si="205"/>
        <v>2166.50736</v>
      </c>
      <c r="J902" s="112">
        <f>J903</f>
        <v>2166.50736</v>
      </c>
      <c r="K902" s="109">
        <f>K903</f>
        <v>0</v>
      </c>
      <c r="L902" s="107">
        <f t="shared" si="206"/>
        <v>2166.50736</v>
      </c>
      <c r="M902" s="155">
        <f t="shared" si="208"/>
        <v>100</v>
      </c>
    </row>
    <row r="903" spans="1:13" ht="37.5">
      <c r="A903" s="195"/>
      <c r="B903" s="195"/>
      <c r="C903" s="162"/>
      <c r="D903" s="102"/>
      <c r="E903" s="102" t="s">
        <v>226</v>
      </c>
      <c r="F903" s="206" t="s">
        <v>227</v>
      </c>
      <c r="G903" s="112">
        <v>2166.50736</v>
      </c>
      <c r="H903" s="112">
        <v>0</v>
      </c>
      <c r="I903" s="107">
        <f t="shared" si="205"/>
        <v>2166.50736</v>
      </c>
      <c r="J903" s="112">
        <v>2166.50736</v>
      </c>
      <c r="K903" s="112">
        <v>0</v>
      </c>
      <c r="L903" s="107">
        <f t="shared" si="206"/>
        <v>2166.50736</v>
      </c>
      <c r="M903" s="155">
        <f t="shared" si="208"/>
        <v>100</v>
      </c>
    </row>
    <row r="904" spans="1:13" ht="18.75">
      <c r="A904" s="199"/>
      <c r="B904" s="195" t="s">
        <v>196</v>
      </c>
      <c r="C904" s="162"/>
      <c r="D904" s="102"/>
      <c r="E904" s="102"/>
      <c r="F904" s="206" t="s">
        <v>77</v>
      </c>
      <c r="G904" s="107">
        <f>G906</f>
        <v>560</v>
      </c>
      <c r="H904" s="107">
        <f>H906</f>
        <v>0</v>
      </c>
      <c r="I904" s="112">
        <f aca="true" t="shared" si="209" ref="I904:I909">G904+H904</f>
        <v>560</v>
      </c>
      <c r="J904" s="107">
        <f>J906</f>
        <v>560</v>
      </c>
      <c r="K904" s="107">
        <f>K906</f>
        <v>0</v>
      </c>
      <c r="L904" s="112">
        <f aca="true" t="shared" si="210" ref="L904:L909">J904+K904</f>
        <v>560</v>
      </c>
      <c r="M904" s="155">
        <f t="shared" si="208"/>
        <v>100</v>
      </c>
    </row>
    <row r="905" spans="1:13" ht="18.75">
      <c r="A905" s="199"/>
      <c r="B905" s="195"/>
      <c r="C905" s="162" t="s">
        <v>182</v>
      </c>
      <c r="D905" s="102"/>
      <c r="E905" s="102"/>
      <c r="F905" s="206" t="s">
        <v>78</v>
      </c>
      <c r="G905" s="107">
        <f>G906</f>
        <v>560</v>
      </c>
      <c r="H905" s="108">
        <f>H906</f>
        <v>0</v>
      </c>
      <c r="I905" s="112">
        <f t="shared" si="209"/>
        <v>560</v>
      </c>
      <c r="J905" s="107">
        <f>J906</f>
        <v>560</v>
      </c>
      <c r="K905" s="108">
        <f>K906</f>
        <v>0</v>
      </c>
      <c r="L905" s="112">
        <f t="shared" si="210"/>
        <v>560</v>
      </c>
      <c r="M905" s="155">
        <f t="shared" si="208"/>
        <v>100</v>
      </c>
    </row>
    <row r="906" spans="1:13" ht="18.75">
      <c r="A906" s="199"/>
      <c r="B906" s="195"/>
      <c r="C906" s="162"/>
      <c r="D906" s="102" t="s">
        <v>285</v>
      </c>
      <c r="E906" s="102"/>
      <c r="F906" s="206" t="s">
        <v>79</v>
      </c>
      <c r="G906" s="107">
        <f>G908</f>
        <v>560</v>
      </c>
      <c r="H906" s="108">
        <f>H908</f>
        <v>0</v>
      </c>
      <c r="I906" s="112">
        <f t="shared" si="209"/>
        <v>560</v>
      </c>
      <c r="J906" s="107">
        <f>J908</f>
        <v>560</v>
      </c>
      <c r="K906" s="108">
        <f>K908</f>
        <v>0</v>
      </c>
      <c r="L906" s="112">
        <f t="shared" si="210"/>
        <v>560</v>
      </c>
      <c r="M906" s="155">
        <f t="shared" si="208"/>
        <v>100</v>
      </c>
    </row>
    <row r="907" spans="1:13" ht="37.5">
      <c r="A907" s="199"/>
      <c r="B907" s="195"/>
      <c r="C907" s="162"/>
      <c r="D907" s="102" t="s">
        <v>513</v>
      </c>
      <c r="E907" s="200"/>
      <c r="F907" s="211" t="s">
        <v>514</v>
      </c>
      <c r="G907" s="107">
        <f>G908</f>
        <v>560</v>
      </c>
      <c r="H907" s="108">
        <f>H908</f>
        <v>0</v>
      </c>
      <c r="I907" s="112">
        <f t="shared" si="209"/>
        <v>560</v>
      </c>
      <c r="J907" s="107">
        <f>J908</f>
        <v>560</v>
      </c>
      <c r="K907" s="108">
        <f>K908</f>
        <v>0</v>
      </c>
      <c r="L907" s="112">
        <f t="shared" si="210"/>
        <v>560</v>
      </c>
      <c r="M907" s="155">
        <f t="shared" si="208"/>
        <v>100</v>
      </c>
    </row>
    <row r="908" spans="1:13" ht="56.25">
      <c r="A908" s="195"/>
      <c r="B908" s="195"/>
      <c r="C908" s="162"/>
      <c r="D908" s="102"/>
      <c r="E908" s="102" t="s">
        <v>198</v>
      </c>
      <c r="F908" s="150" t="s">
        <v>340</v>
      </c>
      <c r="G908" s="112">
        <f>G909</f>
        <v>560</v>
      </c>
      <c r="H908" s="109">
        <f>H909</f>
        <v>0</v>
      </c>
      <c r="I908" s="112">
        <f t="shared" si="209"/>
        <v>560</v>
      </c>
      <c r="J908" s="112">
        <f>J909</f>
        <v>560</v>
      </c>
      <c r="K908" s="109">
        <f>K909</f>
        <v>0</v>
      </c>
      <c r="L908" s="112">
        <f t="shared" si="210"/>
        <v>560</v>
      </c>
      <c r="M908" s="155">
        <f t="shared" si="208"/>
        <v>100</v>
      </c>
    </row>
    <row r="909" spans="1:13" ht="18.75">
      <c r="A909" s="195"/>
      <c r="B909" s="195"/>
      <c r="C909" s="162"/>
      <c r="D909" s="102"/>
      <c r="E909" s="102" t="s">
        <v>202</v>
      </c>
      <c r="F909" s="150" t="s">
        <v>203</v>
      </c>
      <c r="G909" s="112">
        <v>560</v>
      </c>
      <c r="H909" s="109">
        <v>0</v>
      </c>
      <c r="I909" s="112">
        <f t="shared" si="209"/>
        <v>560</v>
      </c>
      <c r="J909" s="112">
        <v>560</v>
      </c>
      <c r="K909" s="109">
        <v>0</v>
      </c>
      <c r="L909" s="112">
        <f t="shared" si="210"/>
        <v>560</v>
      </c>
      <c r="M909" s="155">
        <f t="shared" si="208"/>
        <v>100</v>
      </c>
    </row>
    <row r="910" spans="1:13" ht="37.5">
      <c r="A910" s="199" t="s">
        <v>82</v>
      </c>
      <c r="B910" s="199"/>
      <c r="C910" s="193"/>
      <c r="D910" s="141"/>
      <c r="E910" s="141"/>
      <c r="F910" s="209" t="s">
        <v>262</v>
      </c>
      <c r="G910" s="111">
        <f aca="true" t="shared" si="211" ref="G910:K911">G911</f>
        <v>3833.9</v>
      </c>
      <c r="H910" s="110">
        <f t="shared" si="211"/>
        <v>70</v>
      </c>
      <c r="I910" s="106">
        <f>SUM(G910:H910)</f>
        <v>3903.9</v>
      </c>
      <c r="J910" s="111">
        <f t="shared" si="211"/>
        <v>3831.5989200000004</v>
      </c>
      <c r="K910" s="110">
        <f t="shared" si="211"/>
        <v>70</v>
      </c>
      <c r="L910" s="106">
        <f>SUM(J910:K910)</f>
        <v>3901.5989200000004</v>
      </c>
      <c r="M910" s="194">
        <f t="shared" si="208"/>
        <v>99.94105689182614</v>
      </c>
    </row>
    <row r="911" spans="1:13" ht="18.75">
      <c r="A911" s="195"/>
      <c r="B911" s="162" t="s">
        <v>136</v>
      </c>
      <c r="C911" s="162"/>
      <c r="D911" s="102"/>
      <c r="E911" s="102"/>
      <c r="F911" s="206" t="s">
        <v>137</v>
      </c>
      <c r="G911" s="112">
        <f t="shared" si="211"/>
        <v>3833.9</v>
      </c>
      <c r="H911" s="112">
        <f t="shared" si="211"/>
        <v>70</v>
      </c>
      <c r="I911" s="107">
        <f>SUM(G911:H911)</f>
        <v>3903.9</v>
      </c>
      <c r="J911" s="112">
        <f t="shared" si="211"/>
        <v>3831.5989200000004</v>
      </c>
      <c r="K911" s="112">
        <f t="shared" si="211"/>
        <v>70</v>
      </c>
      <c r="L911" s="107">
        <f>SUM(J911:K911)</f>
        <v>3901.5989200000004</v>
      </c>
      <c r="M911" s="155">
        <f t="shared" si="208"/>
        <v>99.94105689182614</v>
      </c>
    </row>
    <row r="912" spans="1:13" ht="93.75">
      <c r="A912" s="195"/>
      <c r="B912" s="195"/>
      <c r="C912" s="195" t="s">
        <v>172</v>
      </c>
      <c r="D912" s="149"/>
      <c r="E912" s="149"/>
      <c r="F912" s="206" t="s">
        <v>820</v>
      </c>
      <c r="G912" s="112">
        <f>G918+G913</f>
        <v>3833.9</v>
      </c>
      <c r="H912" s="112">
        <f>H918+H913</f>
        <v>70</v>
      </c>
      <c r="I912" s="107">
        <f>SUM(G912:H912)</f>
        <v>3903.9</v>
      </c>
      <c r="J912" s="112">
        <f>J918+J913</f>
        <v>3831.5989200000004</v>
      </c>
      <c r="K912" s="112">
        <f>K918+K913</f>
        <v>70</v>
      </c>
      <c r="L912" s="107">
        <f>SUM(J912:K912)</f>
        <v>3901.5989200000004</v>
      </c>
      <c r="M912" s="155">
        <f t="shared" si="208"/>
        <v>99.94105689182614</v>
      </c>
    </row>
    <row r="913" spans="1:13" ht="51.75" customHeight="1">
      <c r="A913" s="195"/>
      <c r="B913" s="195"/>
      <c r="C913" s="195"/>
      <c r="D913" s="149" t="s">
        <v>796</v>
      </c>
      <c r="E913" s="149"/>
      <c r="F913" s="206" t="s">
        <v>797</v>
      </c>
      <c r="G913" s="112">
        <f>G914+G916</f>
        <v>0</v>
      </c>
      <c r="H913" s="112">
        <f>H914+H916</f>
        <v>70</v>
      </c>
      <c r="I913" s="107">
        <f>SUM(G913:H913)</f>
        <v>70</v>
      </c>
      <c r="J913" s="112">
        <f>J914+J916</f>
        <v>0</v>
      </c>
      <c r="K913" s="112">
        <f>K914+K916</f>
        <v>70</v>
      </c>
      <c r="L913" s="107">
        <f>SUM(J913:K913)</f>
        <v>70</v>
      </c>
      <c r="M913" s="155">
        <f t="shared" si="208"/>
        <v>100</v>
      </c>
    </row>
    <row r="914" spans="1:13" ht="108.75" customHeight="1">
      <c r="A914" s="195"/>
      <c r="B914" s="195"/>
      <c r="C914" s="195"/>
      <c r="D914" s="149"/>
      <c r="E914" s="102" t="s">
        <v>139</v>
      </c>
      <c r="F914" s="150" t="s">
        <v>899</v>
      </c>
      <c r="G914" s="107">
        <f>G915</f>
        <v>0</v>
      </c>
      <c r="H914" s="108">
        <f>H915</f>
        <v>21</v>
      </c>
      <c r="I914" s="112">
        <f>G914+H914</f>
        <v>21</v>
      </c>
      <c r="J914" s="107">
        <f>J915</f>
        <v>0</v>
      </c>
      <c r="K914" s="108">
        <f>K915</f>
        <v>21</v>
      </c>
      <c r="L914" s="112">
        <f>J914+K914</f>
        <v>21</v>
      </c>
      <c r="M914" s="155">
        <f t="shared" si="208"/>
        <v>100</v>
      </c>
    </row>
    <row r="915" spans="1:13" ht="56.25">
      <c r="A915" s="195"/>
      <c r="B915" s="195"/>
      <c r="C915" s="195"/>
      <c r="D915" s="149"/>
      <c r="E915" s="102" t="s">
        <v>141</v>
      </c>
      <c r="F915" s="150" t="s">
        <v>534</v>
      </c>
      <c r="G915" s="107">
        <v>0</v>
      </c>
      <c r="H915" s="112">
        <v>21</v>
      </c>
      <c r="I915" s="112">
        <f>G915+H915</f>
        <v>21</v>
      </c>
      <c r="J915" s="107">
        <v>0</v>
      </c>
      <c r="K915" s="112">
        <v>21</v>
      </c>
      <c r="L915" s="112">
        <f>J915+K915</f>
        <v>21</v>
      </c>
      <c r="M915" s="155">
        <f t="shared" si="208"/>
        <v>100</v>
      </c>
    </row>
    <row r="916" spans="1:13" ht="32.25" customHeight="1">
      <c r="A916" s="195"/>
      <c r="B916" s="195"/>
      <c r="C916" s="195"/>
      <c r="D916" s="149"/>
      <c r="E916" s="102" t="s">
        <v>143</v>
      </c>
      <c r="F916" s="150" t="s">
        <v>14</v>
      </c>
      <c r="G916" s="107">
        <f>G917</f>
        <v>0</v>
      </c>
      <c r="H916" s="108">
        <f>H917</f>
        <v>49</v>
      </c>
      <c r="I916" s="112">
        <f>G916+H916</f>
        <v>49</v>
      </c>
      <c r="J916" s="107">
        <f>J917</f>
        <v>0</v>
      </c>
      <c r="K916" s="108">
        <f>K917</f>
        <v>49</v>
      </c>
      <c r="L916" s="112">
        <f>J916+K916</f>
        <v>49</v>
      </c>
      <c r="M916" s="155">
        <f t="shared" si="208"/>
        <v>100</v>
      </c>
    </row>
    <row r="917" spans="1:13" ht="56.25">
      <c r="A917" s="195"/>
      <c r="B917" s="195"/>
      <c r="C917" s="195"/>
      <c r="D917" s="149"/>
      <c r="E917" s="102" t="s">
        <v>145</v>
      </c>
      <c r="F917" s="150" t="s">
        <v>814</v>
      </c>
      <c r="G917" s="107">
        <v>0</v>
      </c>
      <c r="H917" s="108">
        <v>49</v>
      </c>
      <c r="I917" s="112">
        <f>G917+H917</f>
        <v>49</v>
      </c>
      <c r="J917" s="107">
        <v>0</v>
      </c>
      <c r="K917" s="108">
        <v>49</v>
      </c>
      <c r="L917" s="112">
        <f>J917+K917</f>
        <v>49</v>
      </c>
      <c r="M917" s="155">
        <f t="shared" si="208"/>
        <v>100</v>
      </c>
    </row>
    <row r="918" spans="1:13" ht="56.25">
      <c r="A918" s="195"/>
      <c r="B918" s="195"/>
      <c r="C918" s="195"/>
      <c r="D918" s="102" t="s">
        <v>271</v>
      </c>
      <c r="E918" s="102"/>
      <c r="F918" s="206" t="s">
        <v>272</v>
      </c>
      <c r="G918" s="112">
        <f>G919+G926+G929</f>
        <v>3833.9</v>
      </c>
      <c r="H918" s="112">
        <f>H919+H926+H929</f>
        <v>0</v>
      </c>
      <c r="I918" s="107">
        <f>SUM(G918:H918)</f>
        <v>3833.9</v>
      </c>
      <c r="J918" s="112">
        <f>J919+J926+J929</f>
        <v>3831.5989200000004</v>
      </c>
      <c r="K918" s="112">
        <f>K919+K926+K929</f>
        <v>0</v>
      </c>
      <c r="L918" s="107">
        <f>SUM(J918:K918)</f>
        <v>3831.5989200000004</v>
      </c>
      <c r="M918" s="155">
        <f t="shared" si="208"/>
        <v>99.93998069850545</v>
      </c>
    </row>
    <row r="919" spans="1:13" ht="37.5">
      <c r="A919" s="195"/>
      <c r="B919" s="195"/>
      <c r="C919" s="195"/>
      <c r="D919" s="102" t="s">
        <v>273</v>
      </c>
      <c r="E919" s="102"/>
      <c r="F919" s="150" t="s">
        <v>274</v>
      </c>
      <c r="G919" s="112">
        <f>G920+G922+G924</f>
        <v>2583.13</v>
      </c>
      <c r="H919" s="112">
        <f>H920+H922+H924</f>
        <v>0</v>
      </c>
      <c r="I919" s="107">
        <f>SUM(G919:H919)</f>
        <v>2583.13</v>
      </c>
      <c r="J919" s="112">
        <f>J920+J922+J924</f>
        <v>2582.82992</v>
      </c>
      <c r="K919" s="112">
        <f>K920+K922+K924</f>
        <v>0</v>
      </c>
      <c r="L919" s="107">
        <f>SUM(J919:K919)</f>
        <v>2582.82992</v>
      </c>
      <c r="M919" s="155">
        <f t="shared" si="208"/>
        <v>99.98838308563643</v>
      </c>
    </row>
    <row r="920" spans="1:13" ht="112.5" customHeight="1">
      <c r="A920" s="195"/>
      <c r="B920" s="195"/>
      <c r="C920" s="195"/>
      <c r="D920" s="149"/>
      <c r="E920" s="102" t="s">
        <v>139</v>
      </c>
      <c r="F920" s="150" t="s">
        <v>899</v>
      </c>
      <c r="G920" s="107">
        <f>G921</f>
        <v>1741.7645</v>
      </c>
      <c r="H920" s="108">
        <f>H921</f>
        <v>0</v>
      </c>
      <c r="I920" s="112">
        <f aca="true" t="shared" si="212" ref="I920:I925">G920+H920</f>
        <v>1741.7645</v>
      </c>
      <c r="J920" s="107">
        <f>J921</f>
        <v>1741.76414</v>
      </c>
      <c r="K920" s="108">
        <f>K921</f>
        <v>0</v>
      </c>
      <c r="L920" s="112">
        <f aca="true" t="shared" si="213" ref="L920:L925">J920+K920</f>
        <v>1741.76414</v>
      </c>
      <c r="M920" s="155">
        <f t="shared" si="208"/>
        <v>99.99997933130454</v>
      </c>
    </row>
    <row r="921" spans="1:13" ht="56.25">
      <c r="A921" s="195"/>
      <c r="B921" s="195"/>
      <c r="C921" s="195"/>
      <c r="D921" s="149"/>
      <c r="E921" s="102" t="s">
        <v>141</v>
      </c>
      <c r="F921" s="150" t="s">
        <v>12</v>
      </c>
      <c r="G921" s="107">
        <v>1741.7645</v>
      </c>
      <c r="H921" s="112">
        <v>0</v>
      </c>
      <c r="I921" s="112">
        <f t="shared" si="212"/>
        <v>1741.7645</v>
      </c>
      <c r="J921" s="107">
        <v>1741.76414</v>
      </c>
      <c r="K921" s="112">
        <v>0</v>
      </c>
      <c r="L921" s="112">
        <f t="shared" si="213"/>
        <v>1741.76414</v>
      </c>
      <c r="M921" s="155">
        <f t="shared" si="208"/>
        <v>99.99997933130454</v>
      </c>
    </row>
    <row r="922" spans="1:13" ht="36" customHeight="1">
      <c r="A922" s="195"/>
      <c r="B922" s="195"/>
      <c r="C922" s="195"/>
      <c r="D922" s="149"/>
      <c r="E922" s="102" t="s">
        <v>143</v>
      </c>
      <c r="F922" s="150" t="s">
        <v>14</v>
      </c>
      <c r="G922" s="107">
        <f>G923</f>
        <v>793.1645</v>
      </c>
      <c r="H922" s="108">
        <f>H923</f>
        <v>0</v>
      </c>
      <c r="I922" s="112">
        <f t="shared" si="212"/>
        <v>793.1645</v>
      </c>
      <c r="J922" s="107">
        <f>J923</f>
        <v>792.86478</v>
      </c>
      <c r="K922" s="108">
        <f>K923</f>
        <v>0</v>
      </c>
      <c r="L922" s="112">
        <f t="shared" si="213"/>
        <v>792.86478</v>
      </c>
      <c r="M922" s="155">
        <f t="shared" si="208"/>
        <v>99.96221212623611</v>
      </c>
    </row>
    <row r="923" spans="1:13" ht="56.25">
      <c r="A923" s="195"/>
      <c r="B923" s="195"/>
      <c r="C923" s="195"/>
      <c r="D923" s="149"/>
      <c r="E923" s="102" t="s">
        <v>145</v>
      </c>
      <c r="F923" s="150" t="s">
        <v>814</v>
      </c>
      <c r="G923" s="107">
        <v>793.1645</v>
      </c>
      <c r="H923" s="108">
        <v>0</v>
      </c>
      <c r="I923" s="112">
        <f t="shared" si="212"/>
        <v>793.1645</v>
      </c>
      <c r="J923" s="107">
        <v>792.86478</v>
      </c>
      <c r="K923" s="108">
        <v>0</v>
      </c>
      <c r="L923" s="112">
        <f t="shared" si="213"/>
        <v>792.86478</v>
      </c>
      <c r="M923" s="155">
        <f t="shared" si="208"/>
        <v>99.96221212623611</v>
      </c>
    </row>
    <row r="924" spans="1:13" ht="18.75">
      <c r="A924" s="195"/>
      <c r="B924" s="195"/>
      <c r="C924" s="195"/>
      <c r="D924" s="149"/>
      <c r="E924" s="102" t="s">
        <v>146</v>
      </c>
      <c r="F924" s="150" t="s">
        <v>147</v>
      </c>
      <c r="G924" s="107">
        <f>G925</f>
        <v>48.201</v>
      </c>
      <c r="H924" s="107">
        <f>H925</f>
        <v>0</v>
      </c>
      <c r="I924" s="112">
        <f t="shared" si="212"/>
        <v>48.201</v>
      </c>
      <c r="J924" s="107">
        <f>J925</f>
        <v>48.201</v>
      </c>
      <c r="K924" s="107">
        <f>K925</f>
        <v>0</v>
      </c>
      <c r="L924" s="112">
        <f t="shared" si="213"/>
        <v>48.201</v>
      </c>
      <c r="M924" s="155">
        <f t="shared" si="208"/>
        <v>100</v>
      </c>
    </row>
    <row r="925" spans="1:13" ht="18.75" customHeight="1">
      <c r="A925" s="195"/>
      <c r="B925" s="195"/>
      <c r="C925" s="195"/>
      <c r="D925" s="149"/>
      <c r="E925" s="102" t="s">
        <v>148</v>
      </c>
      <c r="F925" s="150" t="s">
        <v>17</v>
      </c>
      <c r="G925" s="107">
        <v>48.201</v>
      </c>
      <c r="H925" s="112"/>
      <c r="I925" s="112">
        <f t="shared" si="212"/>
        <v>48.201</v>
      </c>
      <c r="J925" s="107">
        <v>48.201</v>
      </c>
      <c r="K925" s="112"/>
      <c r="L925" s="112">
        <f t="shared" si="213"/>
        <v>48.201</v>
      </c>
      <c r="M925" s="155">
        <f t="shared" si="208"/>
        <v>100</v>
      </c>
    </row>
    <row r="926" spans="1:13" ht="37.5">
      <c r="A926" s="195"/>
      <c r="B926" s="195"/>
      <c r="C926" s="195"/>
      <c r="D926" s="102" t="s">
        <v>283</v>
      </c>
      <c r="E926" s="102"/>
      <c r="F926" s="150" t="s">
        <v>284</v>
      </c>
      <c r="G926" s="112">
        <f>G927</f>
        <v>968.77</v>
      </c>
      <c r="H926" s="112">
        <f>H927</f>
        <v>0</v>
      </c>
      <c r="I926" s="107">
        <f>SUM(G926:H926)</f>
        <v>968.77</v>
      </c>
      <c r="J926" s="112">
        <f>J927</f>
        <v>968.769</v>
      </c>
      <c r="K926" s="112">
        <f>K927</f>
        <v>0</v>
      </c>
      <c r="L926" s="107">
        <f>SUM(J926:K926)</f>
        <v>968.769</v>
      </c>
      <c r="M926" s="155">
        <f t="shared" si="208"/>
        <v>99.99989677632462</v>
      </c>
    </row>
    <row r="927" spans="1:13" ht="75">
      <c r="A927" s="195"/>
      <c r="B927" s="195"/>
      <c r="C927" s="195"/>
      <c r="D927" s="149"/>
      <c r="E927" s="102" t="s">
        <v>139</v>
      </c>
      <c r="F927" s="150" t="s">
        <v>140</v>
      </c>
      <c r="G927" s="107">
        <f>G928</f>
        <v>968.77</v>
      </c>
      <c r="H927" s="107">
        <f>H928</f>
        <v>0</v>
      </c>
      <c r="I927" s="112">
        <f>G927+H927</f>
        <v>968.77</v>
      </c>
      <c r="J927" s="107">
        <f>J928</f>
        <v>968.769</v>
      </c>
      <c r="K927" s="107">
        <f>K928</f>
        <v>0</v>
      </c>
      <c r="L927" s="112">
        <f>J927+K927</f>
        <v>968.769</v>
      </c>
      <c r="M927" s="155">
        <f t="shared" si="208"/>
        <v>99.99989677632462</v>
      </c>
    </row>
    <row r="928" spans="1:13" ht="37.5">
      <c r="A928" s="195"/>
      <c r="B928" s="195"/>
      <c r="C928" s="195"/>
      <c r="D928" s="149"/>
      <c r="E928" s="102" t="s">
        <v>141</v>
      </c>
      <c r="F928" s="150" t="s">
        <v>142</v>
      </c>
      <c r="G928" s="107">
        <v>968.77</v>
      </c>
      <c r="H928" s="112">
        <v>0</v>
      </c>
      <c r="I928" s="112">
        <f>G928+H928</f>
        <v>968.77</v>
      </c>
      <c r="J928" s="107">
        <v>968.769</v>
      </c>
      <c r="K928" s="112">
        <v>0</v>
      </c>
      <c r="L928" s="112">
        <f>J928+K928</f>
        <v>968.769</v>
      </c>
      <c r="M928" s="155">
        <f t="shared" si="208"/>
        <v>99.99989677632462</v>
      </c>
    </row>
    <row r="929" spans="1:13" ht="37.5">
      <c r="A929" s="195"/>
      <c r="B929" s="195"/>
      <c r="C929" s="195"/>
      <c r="D929" s="102" t="s">
        <v>281</v>
      </c>
      <c r="E929" s="102"/>
      <c r="F929" s="150" t="s">
        <v>282</v>
      </c>
      <c r="G929" s="112">
        <f>G930</f>
        <v>282</v>
      </c>
      <c r="H929" s="112">
        <f>H931</f>
        <v>0</v>
      </c>
      <c r="I929" s="107">
        <f aca="true" t="shared" si="214" ref="I929:I951">SUM(G929:H929)</f>
        <v>282</v>
      </c>
      <c r="J929" s="112">
        <f>J930</f>
        <v>280</v>
      </c>
      <c r="K929" s="112">
        <f>K931</f>
        <v>0</v>
      </c>
      <c r="L929" s="107">
        <f aca="true" t="shared" si="215" ref="L929:L951">SUM(J929:K929)</f>
        <v>280</v>
      </c>
      <c r="M929" s="155">
        <f t="shared" si="208"/>
        <v>99.29078014184397</v>
      </c>
    </row>
    <row r="930" spans="1:13" ht="111" customHeight="1">
      <c r="A930" s="195"/>
      <c r="B930" s="195"/>
      <c r="C930" s="195"/>
      <c r="D930" s="149"/>
      <c r="E930" s="150" t="s">
        <v>139</v>
      </c>
      <c r="F930" s="150" t="s">
        <v>899</v>
      </c>
      <c r="G930" s="112">
        <f>G931</f>
        <v>282</v>
      </c>
      <c r="H930" s="112">
        <f>H931</f>
        <v>0</v>
      </c>
      <c r="I930" s="107">
        <f t="shared" si="214"/>
        <v>282</v>
      </c>
      <c r="J930" s="112">
        <f>J931</f>
        <v>280</v>
      </c>
      <c r="K930" s="112">
        <f>K931</f>
        <v>0</v>
      </c>
      <c r="L930" s="107">
        <f t="shared" si="215"/>
        <v>280</v>
      </c>
      <c r="M930" s="155">
        <f t="shared" si="208"/>
        <v>99.29078014184397</v>
      </c>
    </row>
    <row r="931" spans="1:13" ht="56.25">
      <c r="A931" s="195"/>
      <c r="B931" s="195"/>
      <c r="C931" s="195"/>
      <c r="D931" s="149"/>
      <c r="E931" s="150" t="s">
        <v>141</v>
      </c>
      <c r="F931" s="150" t="s">
        <v>534</v>
      </c>
      <c r="G931" s="112">
        <v>282</v>
      </c>
      <c r="H931" s="112">
        <v>0</v>
      </c>
      <c r="I931" s="107">
        <f t="shared" si="214"/>
        <v>282</v>
      </c>
      <c r="J931" s="112">
        <v>280</v>
      </c>
      <c r="K931" s="112">
        <v>0</v>
      </c>
      <c r="L931" s="107">
        <f t="shared" si="215"/>
        <v>280</v>
      </c>
      <c r="M931" s="155">
        <f t="shared" si="208"/>
        <v>99.29078014184397</v>
      </c>
    </row>
    <row r="932" spans="1:13" ht="36" customHeight="1">
      <c r="A932" s="199" t="s">
        <v>83</v>
      </c>
      <c r="B932" s="199"/>
      <c r="C932" s="193"/>
      <c r="D932" s="141"/>
      <c r="E932" s="141"/>
      <c r="F932" s="205" t="s">
        <v>268</v>
      </c>
      <c r="G932" s="111">
        <f>G933</f>
        <v>1530.05971</v>
      </c>
      <c r="H932" s="110">
        <f>H933</f>
        <v>0</v>
      </c>
      <c r="I932" s="106">
        <f t="shared" si="214"/>
        <v>1530.05971</v>
      </c>
      <c r="J932" s="111">
        <f>J933</f>
        <v>1530.05895</v>
      </c>
      <c r="K932" s="110">
        <f>K933</f>
        <v>0</v>
      </c>
      <c r="L932" s="106">
        <f t="shared" si="215"/>
        <v>1530.05895</v>
      </c>
      <c r="M932" s="155">
        <f t="shared" si="208"/>
        <v>99.99995032873586</v>
      </c>
    </row>
    <row r="933" spans="1:13" ht="18.75">
      <c r="A933" s="195"/>
      <c r="B933" s="196" t="s">
        <v>136</v>
      </c>
      <c r="C933" s="150"/>
      <c r="D933" s="102"/>
      <c r="E933" s="102"/>
      <c r="F933" s="150" t="s">
        <v>137</v>
      </c>
      <c r="G933" s="112">
        <f>G934</f>
        <v>1530.05971</v>
      </c>
      <c r="H933" s="112">
        <f>H934</f>
        <v>0</v>
      </c>
      <c r="I933" s="107">
        <f t="shared" si="214"/>
        <v>1530.05971</v>
      </c>
      <c r="J933" s="112">
        <f>J934</f>
        <v>1530.05895</v>
      </c>
      <c r="K933" s="112">
        <f>K934</f>
        <v>0</v>
      </c>
      <c r="L933" s="107">
        <f t="shared" si="215"/>
        <v>1530.05895</v>
      </c>
      <c r="M933" s="155">
        <f t="shared" si="208"/>
        <v>99.99995032873586</v>
      </c>
    </row>
    <row r="934" spans="1:13" ht="75">
      <c r="A934" s="195"/>
      <c r="B934" s="195"/>
      <c r="C934" s="162" t="s">
        <v>138</v>
      </c>
      <c r="D934" s="102"/>
      <c r="E934" s="102"/>
      <c r="F934" s="150" t="s">
        <v>817</v>
      </c>
      <c r="G934" s="112">
        <f>G950+G935</f>
        <v>1530.05971</v>
      </c>
      <c r="H934" s="112">
        <f>H950+H935</f>
        <v>0</v>
      </c>
      <c r="I934" s="107">
        <f t="shared" si="214"/>
        <v>1530.05971</v>
      </c>
      <c r="J934" s="112">
        <f>J950+J935</f>
        <v>1530.05895</v>
      </c>
      <c r="K934" s="112">
        <f>K950+K935</f>
        <v>0</v>
      </c>
      <c r="L934" s="107">
        <f t="shared" si="215"/>
        <v>1530.05895</v>
      </c>
      <c r="M934" s="155">
        <f t="shared" si="208"/>
        <v>99.99995032873586</v>
      </c>
    </row>
    <row r="935" spans="1:13" ht="56.25">
      <c r="A935" s="195"/>
      <c r="B935" s="195"/>
      <c r="C935" s="162"/>
      <c r="D935" s="102" t="s">
        <v>464</v>
      </c>
      <c r="E935" s="102"/>
      <c r="F935" s="150" t="s">
        <v>468</v>
      </c>
      <c r="G935" s="112">
        <f>G936</f>
        <v>52</v>
      </c>
      <c r="H935" s="112">
        <f>H936</f>
        <v>0</v>
      </c>
      <c r="I935" s="107">
        <f t="shared" si="214"/>
        <v>52</v>
      </c>
      <c r="J935" s="112">
        <f>J936</f>
        <v>52</v>
      </c>
      <c r="K935" s="112">
        <f>K936</f>
        <v>0</v>
      </c>
      <c r="L935" s="107">
        <f t="shared" si="215"/>
        <v>52</v>
      </c>
      <c r="M935" s="155">
        <f t="shared" si="208"/>
        <v>100</v>
      </c>
    </row>
    <row r="936" spans="1:13" ht="18.75">
      <c r="A936" s="195"/>
      <c r="B936" s="195"/>
      <c r="C936" s="162"/>
      <c r="D936" s="102" t="s">
        <v>495</v>
      </c>
      <c r="E936" s="102"/>
      <c r="F936" s="150" t="s">
        <v>496</v>
      </c>
      <c r="G936" s="112">
        <f>G937</f>
        <v>52</v>
      </c>
      <c r="H936" s="112">
        <f>H937</f>
        <v>0</v>
      </c>
      <c r="I936" s="107">
        <f t="shared" si="214"/>
        <v>52</v>
      </c>
      <c r="J936" s="112">
        <f>J937</f>
        <v>52</v>
      </c>
      <c r="K936" s="112">
        <f>K937</f>
        <v>0</v>
      </c>
      <c r="L936" s="107">
        <f t="shared" si="215"/>
        <v>52</v>
      </c>
      <c r="M936" s="155">
        <f t="shared" si="208"/>
        <v>100</v>
      </c>
    </row>
    <row r="937" spans="1:13" ht="35.25" customHeight="1">
      <c r="A937" s="195"/>
      <c r="B937" s="195"/>
      <c r="C937" s="162"/>
      <c r="D937" s="102" t="s">
        <v>554</v>
      </c>
      <c r="E937" s="102"/>
      <c r="F937" s="150" t="s">
        <v>555</v>
      </c>
      <c r="G937" s="112">
        <f>G938+G941+G944+G947</f>
        <v>52</v>
      </c>
      <c r="H937" s="112">
        <f>H938+H941+H944+H947</f>
        <v>0</v>
      </c>
      <c r="I937" s="107">
        <f t="shared" si="214"/>
        <v>52</v>
      </c>
      <c r="J937" s="112">
        <f>J938+J941+J944+J947</f>
        <v>52</v>
      </c>
      <c r="K937" s="112">
        <f>K938+K941+K944+K947</f>
        <v>0</v>
      </c>
      <c r="L937" s="107">
        <f t="shared" si="215"/>
        <v>52</v>
      </c>
      <c r="M937" s="155">
        <f t="shared" si="208"/>
        <v>100</v>
      </c>
    </row>
    <row r="938" spans="1:13" ht="54.75" customHeight="1">
      <c r="A938" s="195"/>
      <c r="B938" s="195"/>
      <c r="C938" s="162"/>
      <c r="D938" s="102" t="s">
        <v>164</v>
      </c>
      <c r="E938" s="102"/>
      <c r="F938" s="150" t="s">
        <v>557</v>
      </c>
      <c r="G938" s="112">
        <f>G939</f>
        <v>13</v>
      </c>
      <c r="H938" s="112">
        <f>H939</f>
        <v>0</v>
      </c>
      <c r="I938" s="107">
        <f t="shared" si="214"/>
        <v>13</v>
      </c>
      <c r="J938" s="112">
        <f>J939</f>
        <v>13</v>
      </c>
      <c r="K938" s="112">
        <f>K939</f>
        <v>0</v>
      </c>
      <c r="L938" s="107">
        <f t="shared" si="215"/>
        <v>13</v>
      </c>
      <c r="M938" s="155">
        <f t="shared" si="208"/>
        <v>100</v>
      </c>
    </row>
    <row r="939" spans="1:13" ht="108.75" customHeight="1">
      <c r="A939" s="195"/>
      <c r="B939" s="195"/>
      <c r="C939" s="162"/>
      <c r="D939" s="102"/>
      <c r="E939" s="150" t="s">
        <v>139</v>
      </c>
      <c r="F939" s="150" t="s">
        <v>899</v>
      </c>
      <c r="G939" s="112">
        <f>G940</f>
        <v>13</v>
      </c>
      <c r="H939" s="112">
        <f>H940</f>
        <v>0</v>
      </c>
      <c r="I939" s="107">
        <f t="shared" si="214"/>
        <v>13</v>
      </c>
      <c r="J939" s="112">
        <f>J940</f>
        <v>13</v>
      </c>
      <c r="K939" s="112">
        <f>K940</f>
        <v>0</v>
      </c>
      <c r="L939" s="107">
        <f t="shared" si="215"/>
        <v>13</v>
      </c>
      <c r="M939" s="155">
        <f t="shared" si="208"/>
        <v>100</v>
      </c>
    </row>
    <row r="940" spans="1:13" ht="56.25">
      <c r="A940" s="195"/>
      <c r="B940" s="195"/>
      <c r="C940" s="162"/>
      <c r="D940" s="102"/>
      <c r="E940" s="150" t="s">
        <v>141</v>
      </c>
      <c r="F940" s="150" t="s">
        <v>534</v>
      </c>
      <c r="G940" s="112">
        <v>13</v>
      </c>
      <c r="H940" s="109">
        <v>0</v>
      </c>
      <c r="I940" s="107">
        <f t="shared" si="214"/>
        <v>13</v>
      </c>
      <c r="J940" s="112">
        <v>13</v>
      </c>
      <c r="K940" s="109">
        <v>0</v>
      </c>
      <c r="L940" s="107">
        <f t="shared" si="215"/>
        <v>13</v>
      </c>
      <c r="M940" s="155">
        <f t="shared" si="208"/>
        <v>100</v>
      </c>
    </row>
    <row r="941" spans="1:13" ht="54.75" customHeight="1">
      <c r="A941" s="195"/>
      <c r="B941" s="195"/>
      <c r="C941" s="162"/>
      <c r="D941" s="102" t="s">
        <v>558</v>
      </c>
      <c r="E941" s="102"/>
      <c r="F941" s="150" t="s">
        <v>559</v>
      </c>
      <c r="G941" s="112">
        <f>G942</f>
        <v>13</v>
      </c>
      <c r="H941" s="112">
        <f>H942</f>
        <v>0</v>
      </c>
      <c r="I941" s="107">
        <f t="shared" si="214"/>
        <v>13</v>
      </c>
      <c r="J941" s="112">
        <f>J942</f>
        <v>13</v>
      </c>
      <c r="K941" s="112">
        <f>K942</f>
        <v>0</v>
      </c>
      <c r="L941" s="107">
        <f t="shared" si="215"/>
        <v>13</v>
      </c>
      <c r="M941" s="155">
        <f t="shared" si="208"/>
        <v>100</v>
      </c>
    </row>
    <row r="942" spans="1:13" ht="108.75" customHeight="1">
      <c r="A942" s="195"/>
      <c r="B942" s="195"/>
      <c r="C942" s="162"/>
      <c r="D942" s="102"/>
      <c r="E942" s="150" t="s">
        <v>139</v>
      </c>
      <c r="F942" s="150" t="s">
        <v>899</v>
      </c>
      <c r="G942" s="112">
        <f>G943</f>
        <v>13</v>
      </c>
      <c r="H942" s="112">
        <f>H943</f>
        <v>0</v>
      </c>
      <c r="I942" s="107">
        <f t="shared" si="214"/>
        <v>13</v>
      </c>
      <c r="J942" s="112">
        <f>J943</f>
        <v>13</v>
      </c>
      <c r="K942" s="112">
        <f>K943</f>
        <v>0</v>
      </c>
      <c r="L942" s="107">
        <f t="shared" si="215"/>
        <v>13</v>
      </c>
      <c r="M942" s="155">
        <f t="shared" si="208"/>
        <v>100</v>
      </c>
    </row>
    <row r="943" spans="1:13" ht="56.25">
      <c r="A943" s="195"/>
      <c r="B943" s="195"/>
      <c r="C943" s="162"/>
      <c r="D943" s="102"/>
      <c r="E943" s="150" t="s">
        <v>141</v>
      </c>
      <c r="F943" s="150" t="s">
        <v>534</v>
      </c>
      <c r="G943" s="112">
        <v>13</v>
      </c>
      <c r="H943" s="109">
        <v>0</v>
      </c>
      <c r="I943" s="107">
        <f t="shared" si="214"/>
        <v>13</v>
      </c>
      <c r="J943" s="112">
        <v>13</v>
      </c>
      <c r="K943" s="109">
        <v>0</v>
      </c>
      <c r="L943" s="107">
        <f t="shared" si="215"/>
        <v>13</v>
      </c>
      <c r="M943" s="155">
        <f t="shared" si="208"/>
        <v>100</v>
      </c>
    </row>
    <row r="944" spans="1:13" ht="54" customHeight="1">
      <c r="A944" s="195"/>
      <c r="B944" s="195"/>
      <c r="C944" s="162"/>
      <c r="D944" s="102" t="s">
        <v>560</v>
      </c>
      <c r="E944" s="102"/>
      <c r="F944" s="150" t="s">
        <v>561</v>
      </c>
      <c r="G944" s="112">
        <f>G945</f>
        <v>13</v>
      </c>
      <c r="H944" s="112">
        <f>H945</f>
        <v>0</v>
      </c>
      <c r="I944" s="107">
        <f t="shared" si="214"/>
        <v>13</v>
      </c>
      <c r="J944" s="112">
        <f>J945</f>
        <v>13</v>
      </c>
      <c r="K944" s="112">
        <f>K945</f>
        <v>0</v>
      </c>
      <c r="L944" s="107">
        <f t="shared" si="215"/>
        <v>13</v>
      </c>
      <c r="M944" s="155">
        <f t="shared" si="208"/>
        <v>100</v>
      </c>
    </row>
    <row r="945" spans="1:13" ht="111" customHeight="1">
      <c r="A945" s="195"/>
      <c r="B945" s="195"/>
      <c r="C945" s="162"/>
      <c r="D945" s="102"/>
      <c r="E945" s="150" t="s">
        <v>139</v>
      </c>
      <c r="F945" s="150" t="s">
        <v>899</v>
      </c>
      <c r="G945" s="112">
        <f>G946</f>
        <v>13</v>
      </c>
      <c r="H945" s="112">
        <f>H946</f>
        <v>0</v>
      </c>
      <c r="I945" s="107">
        <f t="shared" si="214"/>
        <v>13</v>
      </c>
      <c r="J945" s="112">
        <f>J946</f>
        <v>13</v>
      </c>
      <c r="K945" s="112">
        <f>K946</f>
        <v>0</v>
      </c>
      <c r="L945" s="107">
        <f t="shared" si="215"/>
        <v>13</v>
      </c>
      <c r="M945" s="155">
        <f t="shared" si="208"/>
        <v>100</v>
      </c>
    </row>
    <row r="946" spans="1:13" ht="56.25">
      <c r="A946" s="195"/>
      <c r="B946" s="195"/>
      <c r="C946" s="162"/>
      <c r="D946" s="102"/>
      <c r="E946" s="150" t="s">
        <v>141</v>
      </c>
      <c r="F946" s="150" t="s">
        <v>534</v>
      </c>
      <c r="G946" s="112">
        <v>13</v>
      </c>
      <c r="H946" s="109">
        <v>0</v>
      </c>
      <c r="I946" s="107">
        <f t="shared" si="214"/>
        <v>13</v>
      </c>
      <c r="J946" s="112">
        <v>13</v>
      </c>
      <c r="K946" s="109">
        <v>0</v>
      </c>
      <c r="L946" s="107">
        <f t="shared" si="215"/>
        <v>13</v>
      </c>
      <c r="M946" s="155">
        <f t="shared" si="208"/>
        <v>100</v>
      </c>
    </row>
    <row r="947" spans="1:13" ht="54.75" customHeight="1">
      <c r="A947" s="195"/>
      <c r="B947" s="195"/>
      <c r="C947" s="162"/>
      <c r="D947" s="102" t="s">
        <v>562</v>
      </c>
      <c r="E947" s="150"/>
      <c r="F947" s="150" t="s">
        <v>563</v>
      </c>
      <c r="G947" s="112">
        <f>G948</f>
        <v>13</v>
      </c>
      <c r="H947" s="112">
        <f>H948</f>
        <v>0</v>
      </c>
      <c r="I947" s="107">
        <f t="shared" si="214"/>
        <v>13</v>
      </c>
      <c r="J947" s="112">
        <f>J948</f>
        <v>13</v>
      </c>
      <c r="K947" s="112">
        <f>K948</f>
        <v>0</v>
      </c>
      <c r="L947" s="107">
        <f t="shared" si="215"/>
        <v>13</v>
      </c>
      <c r="M947" s="155">
        <f t="shared" si="208"/>
        <v>100</v>
      </c>
    </row>
    <row r="948" spans="1:13" ht="114" customHeight="1">
      <c r="A948" s="195"/>
      <c r="B948" s="195"/>
      <c r="C948" s="162"/>
      <c r="D948" s="102"/>
      <c r="E948" s="150" t="s">
        <v>139</v>
      </c>
      <c r="F948" s="150" t="s">
        <v>899</v>
      </c>
      <c r="G948" s="112">
        <f>G949</f>
        <v>13</v>
      </c>
      <c r="H948" s="112">
        <f>H949</f>
        <v>0</v>
      </c>
      <c r="I948" s="107">
        <f t="shared" si="214"/>
        <v>13</v>
      </c>
      <c r="J948" s="112">
        <f>J949</f>
        <v>13</v>
      </c>
      <c r="K948" s="112">
        <f>K949</f>
        <v>0</v>
      </c>
      <c r="L948" s="107">
        <f t="shared" si="215"/>
        <v>13</v>
      </c>
      <c r="M948" s="155">
        <f t="shared" si="208"/>
        <v>100</v>
      </c>
    </row>
    <row r="949" spans="1:13" ht="56.25">
      <c r="A949" s="195"/>
      <c r="B949" s="195"/>
      <c r="C949" s="162"/>
      <c r="D949" s="102"/>
      <c r="E949" s="150" t="s">
        <v>141</v>
      </c>
      <c r="F949" s="150" t="s">
        <v>534</v>
      </c>
      <c r="G949" s="112">
        <v>13</v>
      </c>
      <c r="H949" s="109">
        <v>0</v>
      </c>
      <c r="I949" s="107">
        <f t="shared" si="214"/>
        <v>13</v>
      </c>
      <c r="J949" s="112">
        <v>13</v>
      </c>
      <c r="K949" s="109">
        <v>0</v>
      </c>
      <c r="L949" s="107">
        <f t="shared" si="215"/>
        <v>13</v>
      </c>
      <c r="M949" s="155">
        <f t="shared" si="208"/>
        <v>100</v>
      </c>
    </row>
    <row r="950" spans="1:13" ht="56.25">
      <c r="A950" s="195"/>
      <c r="B950" s="195"/>
      <c r="C950" s="162"/>
      <c r="D950" s="102" t="s">
        <v>271</v>
      </c>
      <c r="E950" s="102"/>
      <c r="F950" s="206" t="s">
        <v>272</v>
      </c>
      <c r="G950" s="112">
        <f>G951+G958</f>
        <v>1478.05971</v>
      </c>
      <c r="H950" s="109">
        <f>H951+H958</f>
        <v>0</v>
      </c>
      <c r="I950" s="107">
        <f t="shared" si="214"/>
        <v>1478.05971</v>
      </c>
      <c r="J950" s="112">
        <f>J951+J958</f>
        <v>1478.05895</v>
      </c>
      <c r="K950" s="109">
        <f>K951+K958</f>
        <v>0</v>
      </c>
      <c r="L950" s="107">
        <f t="shared" si="215"/>
        <v>1478.05895</v>
      </c>
      <c r="M950" s="155">
        <f t="shared" si="208"/>
        <v>99.9999485812383</v>
      </c>
    </row>
    <row r="951" spans="1:13" ht="37.5">
      <c r="A951" s="195"/>
      <c r="B951" s="195"/>
      <c r="C951" s="162"/>
      <c r="D951" s="102" t="s">
        <v>273</v>
      </c>
      <c r="E951" s="102"/>
      <c r="F951" s="150" t="s">
        <v>274</v>
      </c>
      <c r="G951" s="112">
        <f>G952+G954+G956</f>
        <v>660.41571</v>
      </c>
      <c r="H951" s="109">
        <f>H952+H954+H956</f>
        <v>0</v>
      </c>
      <c r="I951" s="107">
        <f t="shared" si="214"/>
        <v>660.41571</v>
      </c>
      <c r="J951" s="112">
        <f>J952+J954+J956</f>
        <v>660.41495</v>
      </c>
      <c r="K951" s="109">
        <f>K952+K954+K956</f>
        <v>0</v>
      </c>
      <c r="L951" s="107">
        <f t="shared" si="215"/>
        <v>660.41495</v>
      </c>
      <c r="M951" s="155">
        <f t="shared" si="208"/>
        <v>99.99988492096894</v>
      </c>
    </row>
    <row r="952" spans="1:13" ht="103.5" customHeight="1">
      <c r="A952" s="195"/>
      <c r="B952" s="195"/>
      <c r="C952" s="162"/>
      <c r="D952" s="102"/>
      <c r="E952" s="102" t="s">
        <v>139</v>
      </c>
      <c r="F952" s="150" t="s">
        <v>899</v>
      </c>
      <c r="G952" s="107">
        <f>G953</f>
        <v>586.7132</v>
      </c>
      <c r="H952" s="108">
        <f>H953</f>
        <v>0</v>
      </c>
      <c r="I952" s="112">
        <f aca="true" t="shared" si="216" ref="I952:I957">G952+H952</f>
        <v>586.7132</v>
      </c>
      <c r="J952" s="107">
        <f>J953</f>
        <v>586.71244</v>
      </c>
      <c r="K952" s="108">
        <f>K953</f>
        <v>0</v>
      </c>
      <c r="L952" s="112">
        <f aca="true" t="shared" si="217" ref="L952:L957">J952+K952</f>
        <v>586.71244</v>
      </c>
      <c r="M952" s="155">
        <f t="shared" si="208"/>
        <v>99.99987046481995</v>
      </c>
    </row>
    <row r="953" spans="1:13" ht="56.25">
      <c r="A953" s="195"/>
      <c r="B953" s="195"/>
      <c r="C953" s="162"/>
      <c r="D953" s="102"/>
      <c r="E953" s="102" t="s">
        <v>141</v>
      </c>
      <c r="F953" s="150" t="s">
        <v>534</v>
      </c>
      <c r="G953" s="107">
        <v>586.7132</v>
      </c>
      <c r="H953" s="108">
        <v>0</v>
      </c>
      <c r="I953" s="112">
        <f t="shared" si="216"/>
        <v>586.7132</v>
      </c>
      <c r="J953" s="107">
        <v>586.71244</v>
      </c>
      <c r="K953" s="108">
        <v>0</v>
      </c>
      <c r="L953" s="112">
        <f t="shared" si="217"/>
        <v>586.71244</v>
      </c>
      <c r="M953" s="155">
        <f t="shared" si="208"/>
        <v>99.99987046481995</v>
      </c>
    </row>
    <row r="954" spans="1:13" ht="36.75" customHeight="1">
      <c r="A954" s="195"/>
      <c r="B954" s="195"/>
      <c r="C954" s="162"/>
      <c r="D954" s="102"/>
      <c r="E954" s="102" t="s">
        <v>143</v>
      </c>
      <c r="F954" s="150" t="s">
        <v>14</v>
      </c>
      <c r="G954" s="107">
        <f>G955</f>
        <v>73.62569</v>
      </c>
      <c r="H954" s="108">
        <f>H955</f>
        <v>0</v>
      </c>
      <c r="I954" s="112">
        <f t="shared" si="216"/>
        <v>73.62569</v>
      </c>
      <c r="J954" s="107">
        <f>J955</f>
        <v>73.62569</v>
      </c>
      <c r="K954" s="108">
        <f>K955</f>
        <v>0</v>
      </c>
      <c r="L954" s="112">
        <f t="shared" si="217"/>
        <v>73.62569</v>
      </c>
      <c r="M954" s="155">
        <f t="shared" si="208"/>
        <v>100</v>
      </c>
    </row>
    <row r="955" spans="1:13" ht="56.25">
      <c r="A955" s="195"/>
      <c r="B955" s="195"/>
      <c r="C955" s="162"/>
      <c r="D955" s="102"/>
      <c r="E955" s="102" t="s">
        <v>145</v>
      </c>
      <c r="F955" s="150" t="s">
        <v>814</v>
      </c>
      <c r="G955" s="107">
        <v>73.62569</v>
      </c>
      <c r="H955" s="107">
        <v>0</v>
      </c>
      <c r="I955" s="112">
        <f t="shared" si="216"/>
        <v>73.62569</v>
      </c>
      <c r="J955" s="107">
        <v>73.62569</v>
      </c>
      <c r="K955" s="107">
        <v>0</v>
      </c>
      <c r="L955" s="112">
        <f t="shared" si="217"/>
        <v>73.62569</v>
      </c>
      <c r="M955" s="155">
        <f t="shared" si="208"/>
        <v>100</v>
      </c>
    </row>
    <row r="956" spans="1:13" ht="18.75">
      <c r="A956" s="195"/>
      <c r="B956" s="195"/>
      <c r="C956" s="162"/>
      <c r="D956" s="102"/>
      <c r="E956" s="102" t="s">
        <v>146</v>
      </c>
      <c r="F956" s="150" t="s">
        <v>147</v>
      </c>
      <c r="G956" s="107">
        <f>G957</f>
        <v>0.07682</v>
      </c>
      <c r="H956" s="107">
        <f>H957</f>
        <v>0</v>
      </c>
      <c r="I956" s="112">
        <f t="shared" si="216"/>
        <v>0.07682</v>
      </c>
      <c r="J956" s="107">
        <f>J957</f>
        <v>0.07682</v>
      </c>
      <c r="K956" s="107">
        <f>K957</f>
        <v>0</v>
      </c>
      <c r="L956" s="112">
        <f t="shared" si="217"/>
        <v>0.07682</v>
      </c>
      <c r="M956" s="155">
        <f t="shared" si="208"/>
        <v>100</v>
      </c>
    </row>
    <row r="957" spans="1:13" ht="20.25" customHeight="1">
      <c r="A957" s="195"/>
      <c r="B957" s="195"/>
      <c r="C957" s="162"/>
      <c r="D957" s="102"/>
      <c r="E957" s="102" t="s">
        <v>148</v>
      </c>
      <c r="F957" s="150" t="s">
        <v>17</v>
      </c>
      <c r="G957" s="107">
        <v>0.07682</v>
      </c>
      <c r="H957" s="112">
        <v>0</v>
      </c>
      <c r="I957" s="112">
        <f t="shared" si="216"/>
        <v>0.07682</v>
      </c>
      <c r="J957" s="107">
        <v>0.07682</v>
      </c>
      <c r="K957" s="112">
        <v>0</v>
      </c>
      <c r="L957" s="112">
        <f t="shared" si="217"/>
        <v>0.07682</v>
      </c>
      <c r="M957" s="155">
        <f t="shared" si="208"/>
        <v>100</v>
      </c>
    </row>
    <row r="958" spans="1:13" ht="36" customHeight="1">
      <c r="A958" s="195"/>
      <c r="B958" s="195"/>
      <c r="C958" s="162"/>
      <c r="D958" s="102" t="s">
        <v>280</v>
      </c>
      <c r="E958" s="102"/>
      <c r="F958" s="150" t="s">
        <v>322</v>
      </c>
      <c r="G958" s="112">
        <f>G959</f>
        <v>817.644</v>
      </c>
      <c r="H958" s="112">
        <f>H959</f>
        <v>0</v>
      </c>
      <c r="I958" s="107">
        <f>SUM(G958:H958)</f>
        <v>817.644</v>
      </c>
      <c r="J958" s="112">
        <f>J959</f>
        <v>817.644</v>
      </c>
      <c r="K958" s="112">
        <f>K959</f>
        <v>0</v>
      </c>
      <c r="L958" s="107">
        <f>SUM(J958:K958)</f>
        <v>817.644</v>
      </c>
      <c r="M958" s="155">
        <f t="shared" si="208"/>
        <v>100</v>
      </c>
    </row>
    <row r="959" spans="1:13" ht="111" customHeight="1">
      <c r="A959" s="195"/>
      <c r="B959" s="195"/>
      <c r="C959" s="162"/>
      <c r="D959" s="102"/>
      <c r="E959" s="102" t="s">
        <v>139</v>
      </c>
      <c r="F959" s="150" t="s">
        <v>899</v>
      </c>
      <c r="G959" s="107">
        <f>G960</f>
        <v>817.644</v>
      </c>
      <c r="H959" s="107">
        <f>H960</f>
        <v>0</v>
      </c>
      <c r="I959" s="112">
        <f>G959+H959</f>
        <v>817.644</v>
      </c>
      <c r="J959" s="107">
        <f>J960</f>
        <v>817.644</v>
      </c>
      <c r="K959" s="107">
        <f>K960</f>
        <v>0</v>
      </c>
      <c r="L959" s="112">
        <f>J959+K959</f>
        <v>817.644</v>
      </c>
      <c r="M959" s="155">
        <f t="shared" si="208"/>
        <v>100</v>
      </c>
    </row>
    <row r="960" spans="1:13" ht="56.25">
      <c r="A960" s="195"/>
      <c r="B960" s="195"/>
      <c r="C960" s="162"/>
      <c r="D960" s="102"/>
      <c r="E960" s="102" t="s">
        <v>141</v>
      </c>
      <c r="F960" s="150" t="s">
        <v>534</v>
      </c>
      <c r="G960" s="107">
        <v>817.644</v>
      </c>
      <c r="H960" s="112">
        <v>0</v>
      </c>
      <c r="I960" s="112">
        <f>G960+H960</f>
        <v>817.644</v>
      </c>
      <c r="J960" s="107">
        <v>817.644</v>
      </c>
      <c r="K960" s="112">
        <v>0</v>
      </c>
      <c r="L960" s="112">
        <f>J960+K960</f>
        <v>817.644</v>
      </c>
      <c r="M960" s="155">
        <f t="shared" si="208"/>
        <v>100</v>
      </c>
    </row>
    <row r="961" spans="1:13" ht="18.75">
      <c r="A961" s="197"/>
      <c r="B961" s="197"/>
      <c r="C961" s="197"/>
      <c r="D961" s="153"/>
      <c r="E961" s="153"/>
      <c r="F961" s="205" t="s">
        <v>84</v>
      </c>
      <c r="G961" s="201">
        <f>G11+G72+G132+G328+G555+G625+G760+G910+G932</f>
        <v>224950.33382000003</v>
      </c>
      <c r="H961" s="202">
        <f>H11+H72+H132+H328+H555+H625+H760+H910+H932</f>
        <v>303456.58677</v>
      </c>
      <c r="I961" s="106">
        <f>G961+H961</f>
        <v>528406.92059</v>
      </c>
      <c r="J961" s="201">
        <f>J11+J72+J132+J328+J555+J625+J760+J910+J932</f>
        <v>214115.22450000004</v>
      </c>
      <c r="K961" s="202">
        <f>K11+K72+K132+K328+K555+K625+K760+K910+K932</f>
        <v>266896.23469</v>
      </c>
      <c r="L961" s="106">
        <f>J961+K961</f>
        <v>481011.4591900001</v>
      </c>
      <c r="M961" s="194">
        <f t="shared" si="208"/>
        <v>91.03049949703916</v>
      </c>
    </row>
  </sheetData>
  <sheetProtection/>
  <mergeCells count="3">
    <mergeCell ref="G5:M5"/>
    <mergeCell ref="B9:C9"/>
    <mergeCell ref="A7:M7"/>
  </mergeCells>
  <printOptions/>
  <pageMargins left="0.984251968503937" right="0.3937007874015748" top="0.7874015748031497" bottom="0.7874015748031497" header="0.11811023622047245" footer="0"/>
  <pageSetup fitToHeight="0" fitToWidth="1" horizontalDpi="600" verticalDpi="600" orientation="portrait" paperSize="9" scale="61" r:id="rId1"/>
  <headerFooter alignWithMargins="0">
    <oddHeader>&amp;C&amp;P</oddHeader>
  </headerFooter>
  <rowBreaks count="2" manualBreakCount="2">
    <brk id="46" max="12" man="1"/>
    <brk id="7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60" zoomScaleNormal="60" workbookViewId="0" topLeftCell="A1">
      <selection activeCell="B27" sqref="B27"/>
    </sheetView>
  </sheetViews>
  <sheetFormatPr defaultColWidth="9.140625" defaultRowHeight="12.75"/>
  <cols>
    <col min="1" max="1" width="33.421875" style="76" customWidth="1"/>
    <col min="2" max="2" width="96.421875" style="74" customWidth="1"/>
    <col min="3" max="3" width="22.140625" style="75" customWidth="1"/>
    <col min="4" max="4" width="20.421875" style="75" customWidth="1"/>
    <col min="5" max="5" width="18.140625" style="75" customWidth="1"/>
    <col min="6" max="16384" width="9.140625" style="74" customWidth="1"/>
  </cols>
  <sheetData>
    <row r="1" spans="1:5" ht="18.75">
      <c r="A1" s="77"/>
      <c r="B1" s="89"/>
      <c r="C1" s="90"/>
      <c r="D1" s="77"/>
      <c r="E1" s="94" t="s">
        <v>892</v>
      </c>
    </row>
    <row r="2" spans="1:5" ht="18.75">
      <c r="A2" s="77"/>
      <c r="B2" s="89"/>
      <c r="C2" s="90"/>
      <c r="D2" s="77"/>
      <c r="E2" s="94" t="s">
        <v>849</v>
      </c>
    </row>
    <row r="3" spans="1:5" ht="18.75">
      <c r="A3" s="77"/>
      <c r="B3" s="89"/>
      <c r="C3" s="88"/>
      <c r="D3" s="77"/>
      <c r="E3" s="94" t="s">
        <v>850</v>
      </c>
    </row>
    <row r="4" spans="1:5" ht="18.75">
      <c r="A4" s="77"/>
      <c r="B4" s="87"/>
      <c r="C4" s="77"/>
      <c r="D4" s="77"/>
      <c r="E4" s="95" t="s">
        <v>916</v>
      </c>
    </row>
    <row r="5" spans="1:5" ht="18.75">
      <c r="A5" s="77"/>
      <c r="B5" s="87"/>
      <c r="C5" s="77"/>
      <c r="D5" s="77"/>
      <c r="E5" s="71"/>
    </row>
    <row r="6" spans="1:5" ht="64.5" customHeight="1">
      <c r="A6" s="233" t="s">
        <v>890</v>
      </c>
      <c r="B6" s="233"/>
      <c r="C6" s="233"/>
      <c r="D6" s="233"/>
      <c r="E6" s="233"/>
    </row>
    <row r="7" ht="18.75">
      <c r="E7" s="75" t="s">
        <v>461</v>
      </c>
    </row>
    <row r="8" spans="1:5" s="76" customFormat="1" ht="56.25">
      <c r="A8" s="118"/>
      <c r="B8" s="86" t="s">
        <v>788</v>
      </c>
      <c r="C8" s="85" t="s">
        <v>573</v>
      </c>
      <c r="D8" s="85" t="s">
        <v>886</v>
      </c>
      <c r="E8" s="85" t="s">
        <v>887</v>
      </c>
    </row>
    <row r="9" spans="1:5" s="78" customFormat="1" ht="20.25" customHeight="1">
      <c r="A9" s="82" t="s">
        <v>787</v>
      </c>
      <c r="B9" s="84" t="s">
        <v>786</v>
      </c>
      <c r="C9" s="80">
        <v>33220.74</v>
      </c>
      <c r="D9" s="80">
        <v>13535.98</v>
      </c>
      <c r="E9" s="79" t="s">
        <v>782</v>
      </c>
    </row>
    <row r="10" spans="1:5" s="78" customFormat="1" ht="20.25" customHeight="1">
      <c r="A10" s="82" t="s">
        <v>785</v>
      </c>
      <c r="B10" s="84" t="s">
        <v>911</v>
      </c>
      <c r="C10" s="80">
        <f>C13</f>
        <v>180</v>
      </c>
      <c r="D10" s="80">
        <f>D13</f>
        <v>204.03941</v>
      </c>
      <c r="E10" s="79">
        <f>D10/C10*100</f>
        <v>113.35522777777778</v>
      </c>
    </row>
    <row r="11" spans="1:5" s="78" customFormat="1" ht="20.25" customHeight="1">
      <c r="A11" s="118" t="s">
        <v>914</v>
      </c>
      <c r="B11" s="222" t="s">
        <v>908</v>
      </c>
      <c r="C11" s="83">
        <f>C12</f>
        <v>180</v>
      </c>
      <c r="D11" s="83">
        <f>D12</f>
        <v>204.03941</v>
      </c>
      <c r="E11" s="79"/>
    </row>
    <row r="12" spans="1:5" ht="29.25" customHeight="1">
      <c r="A12" s="118" t="s">
        <v>913</v>
      </c>
      <c r="B12" s="222" t="s">
        <v>909</v>
      </c>
      <c r="C12" s="83">
        <f>C13</f>
        <v>180</v>
      </c>
      <c r="D12" s="83">
        <f>D13</f>
        <v>204.03941</v>
      </c>
      <c r="E12" s="79">
        <v>0</v>
      </c>
    </row>
    <row r="13" spans="1:5" ht="37.5" customHeight="1">
      <c r="A13" s="118" t="s">
        <v>912</v>
      </c>
      <c r="B13" s="223" t="s">
        <v>910</v>
      </c>
      <c r="C13" s="83">
        <v>180</v>
      </c>
      <c r="D13" s="83">
        <v>204.03941</v>
      </c>
      <c r="E13" s="79">
        <f>D13/C13*100</f>
        <v>113.35522777777778</v>
      </c>
    </row>
    <row r="14" spans="1:5" s="78" customFormat="1" ht="20.25" customHeight="1">
      <c r="A14" s="82" t="s">
        <v>784</v>
      </c>
      <c r="B14" s="81" t="s">
        <v>783</v>
      </c>
      <c r="C14" s="80">
        <f>C9-C10</f>
        <v>33040.74</v>
      </c>
      <c r="D14" s="80">
        <f>D9-D10</f>
        <v>13331.94059</v>
      </c>
      <c r="E14" s="79" t="s">
        <v>782</v>
      </c>
    </row>
    <row r="15" spans="1:5" s="78" customFormat="1" ht="20.25" customHeight="1">
      <c r="A15" s="218" t="s">
        <v>906</v>
      </c>
      <c r="B15" s="219" t="s">
        <v>907</v>
      </c>
      <c r="C15" s="83">
        <f>C16</f>
        <v>33040.74</v>
      </c>
      <c r="D15" s="83">
        <f>D16</f>
        <v>13331.94</v>
      </c>
      <c r="E15" s="79"/>
    </row>
    <row r="16" spans="1:5" ht="37.5">
      <c r="A16" s="218" t="s">
        <v>904</v>
      </c>
      <c r="B16" s="219" t="s">
        <v>905</v>
      </c>
      <c r="C16" s="221">
        <v>33040.74</v>
      </c>
      <c r="D16" s="221">
        <v>13331.94</v>
      </c>
      <c r="E16" s="220" t="s">
        <v>782</v>
      </c>
    </row>
    <row r="17" spans="1:5" ht="18.75">
      <c r="A17" s="77"/>
      <c r="B17" s="77"/>
      <c r="C17" s="77"/>
      <c r="D17" s="77"/>
      <c r="E17" s="77"/>
    </row>
  </sheetData>
  <sheetProtection/>
  <mergeCells count="1">
    <mergeCell ref="A6:E6"/>
  </mergeCells>
  <printOptions/>
  <pageMargins left="0.984251968503937" right="0.3937007874015748" top="0.7874015748031497" bottom="0.7874015748031497" header="0.11811023622047245" footer="0"/>
  <pageSetup fitToHeight="1" fitToWidth="1" horizontalDpi="600" verticalDpi="600" orientation="landscape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Земское собрание 3</cp:lastModifiedBy>
  <cp:lastPrinted>2015-06-01T12:08:09Z</cp:lastPrinted>
  <dcterms:created xsi:type="dcterms:W3CDTF">1996-10-08T23:32:33Z</dcterms:created>
  <dcterms:modified xsi:type="dcterms:W3CDTF">2015-06-01T12:08:12Z</dcterms:modified>
  <cp:category/>
  <cp:version/>
  <cp:contentType/>
  <cp:contentStatus/>
</cp:coreProperties>
</file>